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oakland\CEDA\HCD\HDS\PROGRAMS\California Housing &amp; Community Development (CA HCD)\Homekey Program\Solicitation\2021 Homekey RFP\Exhibits\"/>
    </mc:Choice>
  </mc:AlternateContent>
  <xr:revisionPtr revIDLastSave="0" documentId="8_{666382B0-15C7-4905-B232-48A510CD54AD}" xr6:coauthVersionLast="46" xr6:coauthVersionMax="46" xr10:uidLastSave="{00000000-0000-0000-0000-000000000000}"/>
  <bookViews>
    <workbookView xWindow="-98" yWindow="-98" windowWidth="20715" windowHeight="13276" activeTab="4" xr2:uid="{8CE3D12E-C3AC-4DDE-B16B-2472A04E7B79}"/>
  </bookViews>
  <sheets>
    <sheet name="Capitalized Operating Reserve" sheetId="1" r:id="rId1"/>
    <sheet name="Timeline" sheetId="2" r:id="rId2"/>
    <sheet name="Homekey Self-Score" sheetId="4" r:id="rId3"/>
    <sheet name="Team Experience" sheetId="5" r:id="rId4"/>
    <sheet name="Systems Outcomes" sheetId="3" r:id="rId5"/>
  </sheets>
  <definedNames>
    <definedName name="_xlnm.Print_Area" localSheetId="0">'Capitalized Operating Reserve'!$A$1:$Q$28</definedName>
    <definedName name="_xlnm.Print_Area" localSheetId="2">'Homekey Self-Score'!$A$1:$F$65</definedName>
    <definedName name="_xlnm.Print_Area" localSheetId="4">'Systems Outcomes'!$A$2:$R$39</definedName>
    <definedName name="_xlnm.Print_Area" localSheetId="3">'Team Experience'!$A$5:$AL$32</definedName>
  </definedNam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18" i="5" l="1"/>
  <c r="AH10" i="5"/>
  <c r="F56" i="4"/>
  <c r="F13" i="4"/>
  <c r="F21" i="4"/>
  <c r="F29" i="4"/>
  <c r="F65" i="4"/>
  <c r="F60" i="4"/>
  <c r="E65" i="4"/>
  <c r="E60" i="4"/>
  <c r="E56" i="4"/>
  <c r="E29" i="4"/>
  <c r="E21" i="4"/>
  <c r="E13" i="4"/>
  <c r="E4" i="4"/>
  <c r="C26" i="1"/>
  <c r="B9" i="1"/>
  <c r="C15" i="1" s="1"/>
  <c r="E15" i="1" s="1"/>
  <c r="C14" i="2"/>
  <c r="C13" i="2"/>
  <c r="C12" i="2"/>
  <c r="C31" i="3"/>
  <c r="H31" i="3"/>
  <c r="C32" i="3"/>
  <c r="E32" i="3"/>
  <c r="H32" i="3"/>
  <c r="K32" i="3"/>
  <c r="N32" i="3"/>
  <c r="Q32" i="3"/>
  <c r="C33" i="3"/>
  <c r="E33" i="3"/>
  <c r="H33" i="3"/>
  <c r="K33" i="3"/>
  <c r="N33" i="3"/>
  <c r="Q33" i="3"/>
  <c r="C34" i="3"/>
  <c r="E34" i="3"/>
  <c r="H34" i="3"/>
  <c r="K34" i="3"/>
  <c r="N34" i="3"/>
  <c r="Q34" i="3"/>
  <c r="C35" i="3"/>
  <c r="E35" i="3"/>
  <c r="H35" i="3"/>
  <c r="K35" i="3"/>
  <c r="N35" i="3"/>
  <c r="Q35" i="3"/>
  <c r="C36" i="3"/>
  <c r="E36" i="3"/>
  <c r="H36" i="3"/>
  <c r="K36" i="3"/>
  <c r="N36" i="3"/>
  <c r="Q36" i="3"/>
  <c r="C37" i="3"/>
  <c r="E37" i="3"/>
  <c r="H37" i="3"/>
  <c r="K37" i="3"/>
  <c r="N37" i="3"/>
  <c r="Q37" i="3"/>
  <c r="C38" i="3"/>
  <c r="E38" i="3"/>
  <c r="H38" i="3"/>
  <c r="K38" i="3"/>
  <c r="N38" i="3"/>
  <c r="Q38" i="3"/>
  <c r="C39" i="3"/>
  <c r="E39" i="3"/>
  <c r="H39" i="3"/>
  <c r="K39" i="3"/>
  <c r="N39" i="3"/>
  <c r="Q39" i="3"/>
  <c r="N22" i="3"/>
  <c r="K22" i="3"/>
  <c r="H22" i="3"/>
  <c r="I22" i="3" s="1"/>
  <c r="E22" i="3"/>
  <c r="C22" i="3"/>
  <c r="N21" i="3"/>
  <c r="K21" i="3"/>
  <c r="H21" i="3"/>
  <c r="I21" i="3" s="1"/>
  <c r="E21" i="3"/>
  <c r="C21" i="3"/>
  <c r="N20" i="3"/>
  <c r="K20" i="3"/>
  <c r="H20" i="3"/>
  <c r="I20" i="3" s="1"/>
  <c r="E20" i="3"/>
  <c r="C20" i="3"/>
  <c r="N19" i="3"/>
  <c r="K19" i="3"/>
  <c r="H19" i="3"/>
  <c r="I19" i="3" s="1"/>
  <c r="E19" i="3"/>
  <c r="C19" i="3"/>
  <c r="N18" i="3"/>
  <c r="K18" i="3"/>
  <c r="H18" i="3"/>
  <c r="I18" i="3" s="1"/>
  <c r="E18" i="3"/>
  <c r="C18" i="3"/>
  <c r="N17" i="3"/>
  <c r="K17" i="3"/>
  <c r="H17" i="3"/>
  <c r="I17" i="3" s="1"/>
  <c r="E17" i="3"/>
  <c r="C17" i="3"/>
  <c r="N16" i="3"/>
  <c r="K16" i="3"/>
  <c r="H16" i="3"/>
  <c r="I16" i="3" s="1"/>
  <c r="E16" i="3"/>
  <c r="C16" i="3"/>
  <c r="N15" i="3"/>
  <c r="K15" i="3"/>
  <c r="H15" i="3"/>
  <c r="I15" i="3" s="1"/>
  <c r="E15" i="3"/>
  <c r="C15" i="3"/>
  <c r="C14" i="3"/>
  <c r="F4" i="4" l="1"/>
  <c r="D15" i="1"/>
  <c r="F33" i="3"/>
  <c r="R35" i="3"/>
  <c r="R32" i="3"/>
  <c r="L36" i="3"/>
  <c r="R34" i="3"/>
  <c r="I37" i="3"/>
  <c r="I38" i="3"/>
  <c r="I36" i="3"/>
  <c r="I34" i="3"/>
  <c r="I32" i="3"/>
  <c r="I39" i="3"/>
  <c r="F36" i="3"/>
  <c r="L19" i="3"/>
  <c r="L39" i="3"/>
  <c r="I35" i="3"/>
  <c r="I33" i="3"/>
  <c r="R36" i="3"/>
  <c r="O34" i="3"/>
  <c r="L32" i="3"/>
  <c r="L38" i="3"/>
  <c r="F37" i="3"/>
  <c r="O35" i="3"/>
  <c r="L35" i="3"/>
  <c r="L33" i="3"/>
  <c r="O39" i="3"/>
  <c r="F34" i="3"/>
  <c r="R38" i="3"/>
  <c r="O32" i="3"/>
  <c r="O38" i="3"/>
  <c r="R33" i="3"/>
  <c r="R39" i="3"/>
  <c r="O36" i="3"/>
  <c r="F35" i="3"/>
  <c r="O33" i="3"/>
  <c r="F38" i="3"/>
  <c r="F32" i="3"/>
  <c r="R37" i="3"/>
  <c r="L37" i="3"/>
  <c r="L34" i="3"/>
  <c r="F39" i="3"/>
  <c r="O37" i="3"/>
  <c r="F16" i="3"/>
  <c r="L15" i="3"/>
  <c r="O18" i="3"/>
  <c r="L16" i="3"/>
  <c r="L17" i="3"/>
  <c r="O22" i="3"/>
  <c r="F20" i="3"/>
  <c r="L18" i="3"/>
  <c r="L20" i="3"/>
  <c r="O20" i="3"/>
  <c r="O16" i="3"/>
  <c r="F22" i="3"/>
  <c r="F19" i="3"/>
  <c r="F21" i="3"/>
  <c r="F15" i="3"/>
  <c r="F17" i="3"/>
  <c r="L21" i="3"/>
  <c r="O19" i="3"/>
  <c r="O21" i="3"/>
  <c r="O15" i="3"/>
  <c r="O17" i="3"/>
  <c r="F18" i="3"/>
  <c r="L22" i="3"/>
  <c r="C14" i="1" l="1"/>
  <c r="D21" i="1"/>
  <c r="E21" i="1" s="1"/>
  <c r="F21" i="1" s="1"/>
  <c r="G21" i="1" s="1"/>
  <c r="H21" i="1" s="1"/>
  <c r="I21" i="1" s="1"/>
  <c r="J21" i="1" s="1"/>
  <c r="K21" i="1" s="1"/>
  <c r="L21" i="1" s="1"/>
  <c r="M21" i="1" s="1"/>
  <c r="N21" i="1" s="1"/>
  <c r="O21" i="1" s="1"/>
  <c r="P21" i="1" s="1"/>
  <c r="Q21" i="1" s="1"/>
  <c r="D20" i="1"/>
  <c r="E20" i="1" s="1"/>
  <c r="D22" i="1" l="1"/>
  <c r="F20" i="1"/>
  <c r="E22" i="1"/>
  <c r="G20" i="1" l="1"/>
  <c r="F22" i="1"/>
  <c r="H20" i="1" l="1"/>
  <c r="G22" i="1"/>
  <c r="I20" i="1" l="1"/>
  <c r="H22" i="1"/>
  <c r="J20" i="1" l="1"/>
  <c r="I22" i="1"/>
  <c r="K20" i="1" l="1"/>
  <c r="J22" i="1"/>
  <c r="L20" i="1" l="1"/>
  <c r="K22" i="1"/>
  <c r="M20" i="1" l="1"/>
  <c r="L22" i="1"/>
  <c r="N20" i="1" l="1"/>
  <c r="M22" i="1"/>
  <c r="O20" i="1" l="1"/>
  <c r="N22" i="1"/>
  <c r="P20" i="1" l="1"/>
  <c r="O22" i="1"/>
  <c r="Q20" i="1" l="1"/>
  <c r="Q22" i="1" s="1"/>
  <c r="P22" i="1"/>
  <c r="C17" i="1" l="1"/>
  <c r="D16" i="1"/>
  <c r="E16" i="1" s="1"/>
  <c r="F16" i="1" s="1"/>
  <c r="G16" i="1" s="1"/>
  <c r="H16" i="1" s="1"/>
  <c r="I16" i="1" s="1"/>
  <c r="J16" i="1" s="1"/>
  <c r="K16" i="1" s="1"/>
  <c r="L16" i="1" s="1"/>
  <c r="M16" i="1" s="1"/>
  <c r="N16" i="1" s="1"/>
  <c r="O16" i="1" s="1"/>
  <c r="P16" i="1" s="1"/>
  <c r="Q16" i="1" s="1"/>
  <c r="D13" i="1"/>
  <c r="D14" i="1" s="1"/>
  <c r="D11" i="1"/>
  <c r="E11" i="1" s="1"/>
  <c r="F11" i="1" s="1"/>
  <c r="G11" i="1" s="1"/>
  <c r="H11" i="1" s="1"/>
  <c r="I11" i="1" s="1"/>
  <c r="J11" i="1" s="1"/>
  <c r="K11" i="1" s="1"/>
  <c r="L11" i="1" s="1"/>
  <c r="M11" i="1" s="1"/>
  <c r="N11" i="1" s="1"/>
  <c r="O11" i="1" s="1"/>
  <c r="P11" i="1" s="1"/>
  <c r="Q11" i="1" s="1"/>
  <c r="C24" i="1" l="1"/>
  <c r="D17" i="1"/>
  <c r="D24" i="1" s="1"/>
  <c r="E13" i="1"/>
  <c r="F13" i="1" l="1"/>
  <c r="E14" i="1"/>
  <c r="E17" i="1" s="1"/>
  <c r="E24" i="1" s="1"/>
  <c r="G13" i="1" l="1"/>
  <c r="F14" i="1"/>
  <c r="F17" i="1" s="1"/>
  <c r="F24" i="1" s="1"/>
  <c r="H13" i="1" l="1"/>
  <c r="G14" i="1"/>
  <c r="G17" i="1" s="1"/>
  <c r="G24" i="1" s="1"/>
  <c r="I13" i="1" l="1"/>
  <c r="H14" i="1"/>
  <c r="H17" i="1" s="1"/>
  <c r="H24" i="1" s="1"/>
  <c r="J13" i="1" l="1"/>
  <c r="I14" i="1"/>
  <c r="I17" i="1" s="1"/>
  <c r="I24" i="1" s="1"/>
  <c r="K13" i="1" l="1"/>
  <c r="J14" i="1"/>
  <c r="J17" i="1" s="1"/>
  <c r="J24" i="1" s="1"/>
  <c r="L13" i="1" l="1"/>
  <c r="K14" i="1"/>
  <c r="K17" i="1" s="1"/>
  <c r="K24" i="1" s="1"/>
  <c r="M13" i="1" l="1"/>
  <c r="L14" i="1"/>
  <c r="L17" i="1" s="1"/>
  <c r="L24" i="1" s="1"/>
  <c r="N13" i="1" l="1"/>
  <c r="M14" i="1"/>
  <c r="M17" i="1" s="1"/>
  <c r="M24" i="1" s="1"/>
  <c r="O13" i="1" l="1"/>
  <c r="N14" i="1"/>
  <c r="N17" i="1" s="1"/>
  <c r="N24" i="1" s="1"/>
  <c r="P13" i="1" l="1"/>
  <c r="O14" i="1"/>
  <c r="O17" i="1" s="1"/>
  <c r="O24" i="1" s="1"/>
  <c r="Q13" i="1" l="1"/>
  <c r="P14" i="1"/>
  <c r="P17" i="1" s="1"/>
  <c r="P24" i="1" s="1"/>
  <c r="Q14" i="1" l="1"/>
  <c r="Q17" i="1" s="1"/>
  <c r="Q24" i="1" s="1"/>
  <c r="C2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Rodine, George@HCD</author>
    <author>rnrgr</author>
  </authors>
  <commentList>
    <comment ref="AJ8" authorId="0" shapeId="0" xr:uid="{22D0C196-C6F2-4C04-808D-6F0AD56EA22E}">
      <text>
        <r>
          <rPr>
            <b/>
            <sz val="9"/>
            <color indexed="81"/>
            <rFont val="Tahoma"/>
            <family val="2"/>
          </rPr>
          <t>Enter the most recent date the project was developed, owned or operated.</t>
        </r>
        <r>
          <rPr>
            <sz val="9"/>
            <color indexed="81"/>
            <rFont val="Tahoma"/>
            <family val="2"/>
          </rPr>
          <t xml:space="preserve">
</t>
        </r>
      </text>
    </comment>
    <comment ref="AC9" authorId="1" shapeId="0" xr:uid="{285DED8B-E1AA-453E-A55B-066C65714680}">
      <text>
        <r>
          <rPr>
            <sz val="9"/>
            <color indexed="81"/>
            <rFont val="Tahoma"/>
            <family val="2"/>
          </rPr>
          <t xml:space="preserve"> "Target Population" means members of the target population identified in HSC section 50675.1.3(a) are individuals and families who are experiencing homelessness or who are at risk of homelessness as defined in as defined by HSC section 50675.1.3, and who are inherently impacted by or at increased risk for medical diseases or conditions due to the COVID-19 pandemic or other communicable diseases.</t>
        </r>
      </text>
    </comment>
    <comment ref="AJ11" authorId="0" shapeId="0" xr:uid="{1163342B-4C4E-4FBF-ABBE-99610DF62B41}">
      <text>
        <r>
          <rPr>
            <b/>
            <sz val="9"/>
            <color indexed="81"/>
            <rFont val="Tahoma"/>
            <family val="2"/>
          </rPr>
          <t>Enter the most recent date the project was developed, owned or operated.</t>
        </r>
        <r>
          <rPr>
            <sz val="9"/>
            <color indexed="81"/>
            <rFont val="Tahoma"/>
            <family val="2"/>
          </rPr>
          <t xml:space="preserve">
</t>
        </r>
      </text>
    </comment>
    <comment ref="AC12" authorId="1" shapeId="0" xr:uid="{D15381CB-D8FA-4DF0-8F7A-02E82B29F890}">
      <text>
        <r>
          <rPr>
            <sz val="9"/>
            <color indexed="81"/>
            <rFont val="Tahoma"/>
            <family val="2"/>
          </rPr>
          <t xml:space="preserve"> "Target Population" means members of the target population identified in HSC section 50675.1.3(a) are individuals and families who are experiencing homelessness or who are at risk of homelessness as defined in as defined by HSC section 50675.1.3, and who are inherently impacted by or at increased risk for medical diseases or conditions due to the COVID-19 pandemic or other communicable diseases.</t>
        </r>
      </text>
    </comment>
    <comment ref="AC13" authorId="1" shapeId="0" xr:uid="{02CE317B-F20A-417C-A92E-AC5E8FA08D6F}">
      <text>
        <r>
          <rPr>
            <sz val="9"/>
            <color indexed="81"/>
            <rFont val="Tahoma"/>
            <family val="2"/>
          </rPr>
          <t xml:space="preserve"> "Target Population" means members of the target population identified in HSC section 50675.1.3(a) are individuals and families who are experiencing homelessness or who are at risk of homelessness as defined in as defined by HSC section 50675.1.3, and who are inherently impacted by or at increased risk for medical diseases or conditions due to the COVID-19 pandemic or other communicable diseases.</t>
        </r>
      </text>
    </comment>
    <comment ref="AC15" authorId="1" shapeId="0" xr:uid="{1F24CF0C-12EF-48FD-BB05-0A2E5392C0D3}">
      <text>
        <r>
          <rPr>
            <sz val="9"/>
            <color indexed="81"/>
            <rFont val="Tahoma"/>
            <family val="2"/>
          </rPr>
          <t xml:space="preserve"> "Target Population" means members of the target population identified in HSC section 50675.1.3(a) are individuals and families who are experiencing homelessness or who are at risk of homelessness as defined in as defined by HSC section 50675.1.3, and who are inherently impacted by or at increased risk for medical diseases or conditions due to the COVID-19 pandemic or other communicable diseases.</t>
        </r>
      </text>
    </comment>
    <comment ref="AC16" authorId="1" shapeId="0" xr:uid="{83516C7D-EA89-40F2-AAD1-91F45A3E1C76}">
      <text>
        <r>
          <rPr>
            <sz val="9"/>
            <color indexed="81"/>
            <rFont val="Tahoma"/>
            <family val="2"/>
          </rPr>
          <t xml:space="preserve"> "Target Population" means members of the target population identified in HSC section 50675.1.3(a) are individuals and families who are experiencing homelessness or who are at risk of homelessness as defined in as defined by HSC section 50675.1.3, and who are inherently impacted by or at increased risk for medical diseases or conditions due to the COVID-19 pandemic or other communicable diseases.</t>
        </r>
      </text>
    </comment>
    <comment ref="Z17" authorId="1" shapeId="0" xr:uid="{CC91B757-71BB-40CB-9E68-82F2ECDBFD2A}">
      <text>
        <r>
          <rPr>
            <sz val="9"/>
            <color indexed="81"/>
            <rFont val="Tahoma"/>
            <family val="2"/>
          </rPr>
          <t xml:space="preserve"> "Target Population" means members of the target population identified in HSC section 50675.1.3(a) are individuals and families who are experiencing homelessness or who are at risk of homelessness as defined in as defined by HSC section 50675.1.3, and who are inherently impacted by or at increased risk for medical diseases or conditions due to the COVID-19 pandemic or other communicable diseases.</t>
        </r>
      </text>
    </comment>
    <comment ref="AC17" authorId="1" shapeId="0" xr:uid="{2F2E34E2-C1CE-410D-8958-B82C9B09DBE4}">
      <text>
        <r>
          <rPr>
            <sz val="9"/>
            <color indexed="81"/>
            <rFont val="Tahoma"/>
            <family val="2"/>
          </rPr>
          <t xml:space="preserve"> "Target Population" means members of the target population identified in HSC section 50675.1.3(a) are individuals and families who are experiencing homelessness or who are at risk of homelessness as defined in as defined by HSC section 50675.1.3, and who are inherently impacted by or at increased risk for medical diseases or conditions due to the COVID-19 pandemic or other communicable diseases.</t>
        </r>
      </text>
    </comment>
    <comment ref="AD20" authorId="1" shapeId="0" xr:uid="{2A75253A-23EA-42D9-A00A-E227B35F396F}">
      <text>
        <r>
          <rPr>
            <sz val="9"/>
            <color indexed="81"/>
            <rFont val="Tahoma"/>
            <family val="2"/>
          </rPr>
          <t xml:space="preserve"> "Target Population" means members of the target population identified in HSC section 50675.1.3(a) are individuals and families who are experiencing homelessness or who are at risk of homelessness as defined in as defined by HSC section 50675.1.3, and who are inherently impacted by or at increased risk for medical diseases or conditions due to the COVID-19 pandemic or other communicable diseases.</t>
        </r>
      </text>
    </comment>
    <comment ref="AD21" authorId="1" shapeId="0" xr:uid="{ACB38F0A-9227-4198-9414-3A234AD0B790}">
      <text>
        <r>
          <rPr>
            <sz val="9"/>
            <color indexed="81"/>
            <rFont val="Tahoma"/>
            <family val="2"/>
          </rPr>
          <t xml:space="preserve"> "Target Population" means members of the target population identified in HSC section 50675.1.3(a) are individuals and families who are experiencing homelessness or who are at risk of homelessness as defined in as defined by HSC section 50675.1.3, and who are inherently impacted by or at increased risk for medical diseases or conditions due to the COVID-19 pandemic or other communicable diseases.</t>
        </r>
      </text>
    </comment>
    <comment ref="AD22" authorId="1" shapeId="0" xr:uid="{09951321-5437-42BD-8827-C414BC427B04}">
      <text>
        <r>
          <rPr>
            <sz val="9"/>
            <color indexed="81"/>
            <rFont val="Tahoma"/>
            <family val="2"/>
          </rPr>
          <t xml:space="preserve"> "Target Population" means members of the target population identified in HSC section 50675.1.3(a) are individuals and families who are experiencing homelessness or who are at risk of homelessness as defined in as defined by HSC section 50675.1.3, and who are inherently impacted by or at increased risk for medical diseases or conditions due to the COVID-19 pandemic or other communicable diseases.</t>
        </r>
      </text>
    </comment>
    <comment ref="AD23" authorId="1" shapeId="0" xr:uid="{1BA23504-AE4C-43A0-A0EF-3FDEA2FC7EB0}">
      <text>
        <r>
          <rPr>
            <sz val="9"/>
            <color indexed="81"/>
            <rFont val="Tahoma"/>
            <family val="2"/>
          </rPr>
          <t xml:space="preserve"> "Target Population" means members of the target population identified in HSC section 50675.1.3(a) are individuals and families who are experiencing homelessness or who are at risk of homelessness as defined in as defined by HSC section 50675.1.3, and who are inherently impacted by or at increased risk for medical diseases or conditions due to the COVID-19 pandemic or other communicable diseases.</t>
        </r>
      </text>
    </comment>
    <comment ref="AD24" authorId="1" shapeId="0" xr:uid="{A96CCB34-DF69-4F2F-84C7-8804B3646F20}">
      <text>
        <r>
          <rPr>
            <sz val="9"/>
            <color indexed="81"/>
            <rFont val="Tahoma"/>
            <family val="2"/>
          </rPr>
          <t xml:space="preserve"> "Target Population" means members of the target population identified in HSC section 50675.1.3(a) are individuals and families who are experiencing homelessness or who are at risk of homelessness as defined in as defined by HSC section 50675.1.3, and who are inherently impacted by or at increased risk for medical diseases or conditions due to the COVID-19 pandemic or other communicable diseases.</t>
        </r>
      </text>
    </comment>
    <comment ref="AD25" authorId="1" shapeId="0" xr:uid="{D6FF1824-DAAC-442C-9FFE-E5EE3FC34296}">
      <text>
        <r>
          <rPr>
            <sz val="9"/>
            <color indexed="81"/>
            <rFont val="Tahoma"/>
            <family val="2"/>
          </rPr>
          <t xml:space="preserve"> "Target Population" means members of the target population identified in HSC section 50675.1.3(a) are individuals and families who are experiencing homelessness or who are at risk of homelessness as defined in as defined by HSC section 50675.1.3, and who are inherently impacted by or at increased risk for medical diseases or conditions due to the COVID-19 pandemic or other communicable diseases.</t>
        </r>
      </text>
    </comment>
    <comment ref="AD26" authorId="1" shapeId="0" xr:uid="{6A8534E8-1606-4CA5-992C-C300791EC74C}">
      <text>
        <r>
          <rPr>
            <sz val="9"/>
            <color indexed="81"/>
            <rFont val="Tahoma"/>
            <family val="2"/>
          </rPr>
          <t xml:space="preserve"> "Target Population" means members of the target population identified in HSC section 50675.1.3(a) are individuals and families who are experiencing homelessness or who are at risk of homelessness as defined in as defined by HSC section 50675.1.3, and who are inherently impacted by or at increased risk for medical diseases or conditions due to the COVID-19 pandemic or other communicable diseases.</t>
        </r>
      </text>
    </comment>
    <comment ref="AD27" authorId="1" shapeId="0" xr:uid="{715AA12C-6538-46E2-95C7-1B12EEE5762C}">
      <text>
        <r>
          <rPr>
            <sz val="9"/>
            <color indexed="81"/>
            <rFont val="Tahoma"/>
            <family val="2"/>
          </rPr>
          <t xml:space="preserve"> "Target Population" means members of the target population identified in HSC section 50675.1.3(a) are individuals and families who are experiencing homelessness or who are at risk of homelessness as defined in as defined by HSC section 50675.1.3, and who are inherently impacted by or at increased risk for medical diseases or conditions due to the COVID-19 pandemic or other communicable diseases.</t>
        </r>
      </text>
    </comment>
    <comment ref="AD28" authorId="1" shapeId="0" xr:uid="{7B280683-AE71-484F-8C45-CA9914870DDE}">
      <text>
        <r>
          <rPr>
            <sz val="9"/>
            <color indexed="81"/>
            <rFont val="Tahoma"/>
            <family val="2"/>
          </rPr>
          <t xml:space="preserve"> "Target Population" means members of the target population identified in HSC section 50675.1.3(a) are individuals and families who are experiencing homelessness or who are at risk of homelessness as defined in as defined by HSC section 50675.1.3, and who are inherently impacted by or at increased risk for medical diseases or conditions due to the COVID-19 pandemic or other communicable diseases.</t>
        </r>
      </text>
    </comment>
    <comment ref="AD29" authorId="1" shapeId="0" xr:uid="{C45E403C-9A5B-4856-8AE3-C4B13E113161}">
      <text>
        <r>
          <rPr>
            <sz val="9"/>
            <color indexed="81"/>
            <rFont val="Tahoma"/>
            <family val="2"/>
          </rPr>
          <t xml:space="preserve"> "Target Population" means members of the target population identified in HSC section 50675.1.3(a) are individuals and families who are experiencing homelessness or who are at risk of homelessness as defined in as defined by HSC section 50675.1.3, and who are inherently impacted by or at increased risk for medical diseases or conditions due to the COVID-19 pandemic or other communicable diseases.</t>
        </r>
      </text>
    </comment>
    <comment ref="AD30" authorId="1" shapeId="0" xr:uid="{4EF8312F-AFD6-4FDD-AB28-1170B9F1DAB5}">
      <text>
        <r>
          <rPr>
            <sz val="9"/>
            <color indexed="81"/>
            <rFont val="Tahoma"/>
            <family val="2"/>
          </rPr>
          <t xml:space="preserve"> "Target Population" means members of the target population identified in HSC section 50675.1.3(a) are individuals and families who are experiencing homelessness or who are at risk of homelessness as defined in as defined by HSC section 50675.1.3, and who are inherently impacted by or at increased risk for medical diseases or conditions due to the COVID-19 pandemic or other communicable diseases.</t>
        </r>
      </text>
    </comment>
    <comment ref="AD31" authorId="1" shapeId="0" xr:uid="{4E78A7DA-06C7-460C-9D69-DDA795CD58BA}">
      <text>
        <r>
          <rPr>
            <sz val="9"/>
            <color indexed="81"/>
            <rFont val="Tahoma"/>
            <family val="2"/>
          </rPr>
          <t xml:space="preserve"> "Target Population" means members of the target population identified in HSC section 50675.1.3(a) are individuals and families who are experiencing homelessness or who are at risk of homelessness as defined in as defined by HSC section 50675.1.3, and who are inherently impacted by or at increased risk for medical diseases or conditions due to the COVID-19 pandemic or other communicable diseases.</t>
        </r>
      </text>
    </comment>
  </commentList>
</comments>
</file>

<file path=xl/sharedStrings.xml><?xml version="1.0" encoding="utf-8"?>
<sst xmlns="http://schemas.openxmlformats.org/spreadsheetml/2006/main" count="238" uniqueCount="174">
  <si>
    <t>EXHIBIT C: City of Oakland Workbook</t>
  </si>
  <si>
    <t>Capitalized Operating Subsidy Reserve Worksheet</t>
  </si>
  <si>
    <t>Year</t>
  </si>
  <si>
    <t>Rent</t>
  </si>
  <si>
    <t>Vacancy</t>
  </si>
  <si>
    <t>Other</t>
  </si>
  <si>
    <t>Cash Flow</t>
  </si>
  <si>
    <t>Services</t>
  </si>
  <si>
    <t>All Other Operating Expenses</t>
  </si>
  <si>
    <t>Net Operating Income</t>
  </si>
  <si>
    <t xml:space="preserve">Operating Expenses (please match to Homekey Workbook's "Operating" tab) </t>
  </si>
  <si>
    <t>Project Income (please match to Net Rents in Homekey Workbook's "Award, Match, and Revenue" tab)</t>
  </si>
  <si>
    <t>Total</t>
  </si>
  <si>
    <t>Total Project Income</t>
  </si>
  <si>
    <t>Capitalized Operating Subsidy Needed</t>
  </si>
  <si>
    <t>Name of Prior Project:</t>
  </si>
  <si>
    <t>Using data from your HMIS, please insert outcomes here (using the period from 8/2020 - 8/2021):</t>
  </si>
  <si>
    <t>People Housed Within Interim Project</t>
  </si>
  <si>
    <t>Number of People Exited With a Plan</t>
  </si>
  <si>
    <t>Average Length of Stay</t>
  </si>
  <si>
    <t>Involuntary Returns to Homelessness</t>
  </si>
  <si>
    <t>Voluntary Program Withdrawal</t>
  </si>
  <si>
    <t>Number of Referrals to Outside Services</t>
  </si>
  <si>
    <t>#</t>
  </si>
  <si>
    <t>%</t>
  </si>
  <si>
    <t>Disparity</t>
  </si>
  <si>
    <t>White, Non-Hispanic/Non-Latino </t>
  </si>
  <si>
    <t>White, Hispanic/Latino </t>
  </si>
  <si>
    <t>Black or African American </t>
  </si>
  <si>
    <t>Asian </t>
  </si>
  <si>
    <t>American Indian or Alaska Native </t>
  </si>
  <si>
    <t>Native Hawaiian/Other Pacific Islander </t>
  </si>
  <si>
    <t>Multiple Races </t>
  </si>
  <si>
    <t>Unknown </t>
  </si>
  <si>
    <t>Name of Prior Project :</t>
  </si>
  <si>
    <t>Number of Tenants</t>
  </si>
  <si>
    <t>Number of Service Plans Created</t>
  </si>
  <si>
    <t>Average Duration of Tenancy</t>
  </si>
  <si>
    <t>Number of Evictions</t>
  </si>
  <si>
    <t>Systems Outcomes Worksheet</t>
  </si>
  <si>
    <t>If your team does not have project experience to fill out the forms below, you may provide an explanation in the green box below:</t>
  </si>
  <si>
    <r>
      <t xml:space="preserve">PERMANENT PROJECTS: </t>
    </r>
    <r>
      <rPr>
        <sz val="10"/>
        <color theme="0"/>
        <rFont val="Arial"/>
        <family val="2"/>
      </rPr>
      <t>For permanent housing project proposals, please provide prior systems outcomes from a past permanent housing project by filling in yellow and orange cells below.</t>
    </r>
  </si>
  <si>
    <r>
      <t xml:space="preserve">INTERIM PROJECTS: </t>
    </r>
    <r>
      <rPr>
        <sz val="10"/>
        <color theme="0"/>
        <rFont val="Arial"/>
        <family val="2"/>
      </rPr>
      <t>For interim housing project proposals, please provide prior systems outcomes from a past interim housing project by filling in yellow and orange cells below.</t>
    </r>
  </si>
  <si>
    <t>Homekey Award</t>
  </si>
  <si>
    <t>Date</t>
  </si>
  <si>
    <t>Event</t>
  </si>
  <si>
    <t>Project Timeline</t>
  </si>
  <si>
    <t>Acquisition of property</t>
  </si>
  <si>
    <t>NEPA report completed by Team's consultant</t>
  </si>
  <si>
    <t>Start of construction/rehabilitation</t>
  </si>
  <si>
    <t>Completion of construction/rehabilitation</t>
  </si>
  <si>
    <t>Construction/rehabilitation permit application submitted to City</t>
  </si>
  <si>
    <t>Planning application submitted to City</t>
  </si>
  <si>
    <t>Assuming Homekey award in February 2022, please enter estimated dates for each listed event. Enter "N/A" if the event is not applicable. Please feel free to add notes or additional relevant events and dates. Please note that the State Homekey NOFA requires all capital funds to be expended within 8 months of award, all construction to be complete within 12 months of award, and lease up to be complete within 90 days of construction completion.</t>
  </si>
  <si>
    <t>Project fully occupied (10% vacancy allowance)</t>
  </si>
  <si>
    <t>Assumed Homekey Bonus for Applying by 1/31/22</t>
  </si>
  <si>
    <t>Project Address</t>
  </si>
  <si>
    <t>RFQ Team Application Number</t>
  </si>
  <si>
    <t># Units Set-Aside for Homeless Youth or Chronic Homeless Units</t>
  </si>
  <si>
    <t># All Other Homeless Units</t>
  </si>
  <si>
    <t>Total Homekey Homeless Units</t>
  </si>
  <si>
    <t>Homekey capital funds fully expended</t>
  </si>
  <si>
    <t>Notes and Deadlines</t>
  </si>
  <si>
    <t>Homekey Operating Subsidy</t>
  </si>
  <si>
    <r>
      <t xml:space="preserve">Instructions: If you </t>
    </r>
    <r>
      <rPr>
        <u/>
        <sz val="10"/>
        <color theme="1"/>
        <rFont val="Arial"/>
        <family val="2"/>
      </rPr>
      <t>are not</t>
    </r>
    <r>
      <rPr>
        <sz val="10"/>
        <color theme="1"/>
        <rFont val="Arial"/>
        <family val="2"/>
      </rPr>
      <t xml:space="preserve"> seeking operating subsidy from the City for your project, please do not fill out this worksheet.
If you </t>
    </r>
    <r>
      <rPr>
        <u/>
        <sz val="10"/>
        <color theme="1"/>
        <rFont val="Arial"/>
        <family val="2"/>
      </rPr>
      <t>are</t>
    </r>
    <r>
      <rPr>
        <sz val="10"/>
        <color theme="1"/>
        <rFont val="Arial"/>
        <family val="2"/>
      </rPr>
      <t xml:space="preserve"> seeking operating subsidy from the City for your project, please fill in the yellow cells below to calculate your project's capitalized operating reserve request through Year 15. The worksheet model assumes three years of Homekey operating subsidy per Homekey guidelines, plus the $10,000 per unit bonus for applying by 1/31/22. Per Homekey rules, debt service is not an eligible expense for operating subsidy; please do not include debt service or deferred developer fee as part of the calculation below.</t>
    </r>
  </si>
  <si>
    <t>PROJECT NAME</t>
  </si>
  <si>
    <t>Team #</t>
  </si>
  <si>
    <t>Categories and Maximum Point Scores</t>
  </si>
  <si>
    <t>Evaluation Criteria</t>
  </si>
  <si>
    <t>POINTS</t>
  </si>
  <si>
    <t>Team Name</t>
  </si>
  <si>
    <t>TOTAL POINTS AVAILABLE</t>
  </si>
  <si>
    <t>Ability to expend funds timely and demonstration of operating leverage (Up to 40 points)</t>
  </si>
  <si>
    <t xml:space="preserve">a. </t>
  </si>
  <si>
    <t xml:space="preserve">Identification of the site suitable for development and evidence of site control, or a plan and timeline for obtaining site control along with other supporting evidence (e.g., letter of intent, an exclusive negotiating agreement, ground lease, etc.). NOTE: Sections 300-303 of this NOFA further outline site control requirements related to specific project type. (Up to 20 points)  </t>
  </si>
  <si>
    <t>- Fee title/leasehold (20 points)</t>
  </si>
  <si>
    <t>- Option agreement/sales contract (20 points)</t>
  </si>
  <si>
    <t>- Exclusive negotiating agreement (15 points)</t>
  </si>
  <si>
    <t>- Letter of intent (15 points)</t>
  </si>
  <si>
    <t>b.</t>
  </si>
  <si>
    <t>Documented commitment of non-Homekey rental or operating subsidies that will be used to maintain the ongoing affordability of the project. (Up to 20 points)</t>
  </si>
  <si>
    <t>Contingencies in commitment documents based upon the receipt of Round 2 Homekey funding will not disqualify a source from being counted as committed. However, the Department must approve evidence that funding will reliably be available.</t>
  </si>
  <si>
    <t>Sub-Total (ability to expend funds and operating leverage)</t>
  </si>
  <si>
    <t>- Development, ownership, or operation of one project similar in scope and size to the proposed Project; or development, ownership, or operation of at least two affordable rental housing or interim projects in the last ten years, with at least one of those projects containing at least one unit housing a tenant who qualifies as a member of the Target Population. (10 points)</t>
  </si>
  <si>
    <t>- 5 additional points awarded for each additional project (development, ownership, or operation of affordable rental housing or interim projects in the last ten years serving at least onemember of the Target Population) (up to 15 additional points)</t>
  </si>
  <si>
    <t>Demonstration of service provider’s experience helping persons address barriers to housing stability and providing other support services, not necessarily within a housing project. Service provider may be Applicant, or a member of the development team described in Applicant’s response to point category 2.c., below. Service provider experience must be with the specific population(s) housed within the Homekey units to count toward points in this section (e.g., families, singles, Homeless Youth, Chronically Homeless) (Up to 15 points)</t>
  </si>
  <si>
    <t>- 1 point awarded for each year of service experience, up to a maximum of 15 points.</t>
  </si>
  <si>
    <t>- NOTE: Sections 300-303 of this NOFA further outline threshold experience requirements related to specific project type.</t>
  </si>
  <si>
    <t>c.</t>
  </si>
  <si>
    <t>Commitment letter(s) or MOU(s) documenting how the complete development and management team (which may include Applicant, developer, property manager, lead service provider, etc.) are connected and will work together on the Project. Applicants are encouraged to complete due diligence checklists to ensure all members of the team are aware of roles and responsibilities (Up to 15 points)</t>
  </si>
  <si>
    <t>Sub-Total (Experience)</t>
  </si>
  <si>
    <t>Using the Racial Demographic Data Worksheet (in application), provide the Continuum of Care Outcomes by Race and Ethnicity and the following analysis. NOTE: Section 300 of this NOFA further outlines this threshold requirement.</t>
  </si>
  <si>
    <t>Using the data from the worksheet, provide a narrative analysis of the racial and ethnic disparities in systems outcomes. What are the root causes or factors leading to these racial inequities? For service providers
with prior experience, provide an analysis of prior program outcomes.</t>
  </si>
  <si>
    <t>Detail how the Applicant will address racial and ethnic disparities in program outcomes at each stage of the project design and development.</t>
  </si>
  <si>
    <t>Detail how the Applicant has engaged or will engage with the target community, including people currently experiencing homelessness and people with lived experience of homelessness, to inform the design of the project.</t>
  </si>
  <si>
    <t>Provide documentation of this engagement, including but not limited to meeting notes, community planning documents, MOU of partnership withcommunity organization, etc.</t>
  </si>
  <si>
    <t>Sub-Total (Racial Equity and Community Engagement)</t>
  </si>
  <si>
    <t>Community Impact and Site Selection  (Up to 92 points)</t>
  </si>
  <si>
    <t xml:space="preserve"> - 25% or more of Assisted Units are reserved for Homeless Youth or Youth at Risk of Homelessness (20 points);</t>
  </si>
  <si>
    <t xml:space="preserve"> - At least an additional twenty-five percent (25%) of the Assisted Units in the project shall be two-bedroom or larger units, consistent with TCAC Regulations (4 CCR § 10325(g)(1)(A-I)), (10 points)</t>
  </si>
  <si>
    <t>- At least 25% of Assisted Units restricted (5 points)</t>
  </si>
  <si>
    <t>- At least 50% of Assisted Units restricted (10 points)</t>
  </si>
  <si>
    <t>- At least 75% of Assisted Units restricted (15 points)</t>
  </si>
  <si>
    <t>- 100% of Assisted Units restricted (20 points)</t>
  </si>
  <si>
    <t>d.</t>
  </si>
  <si>
    <t>- Exceeds the state and federal accessibility requirements set forth Section 505, specifically providing a minimum of 15 percent of units with features accessible to persons with mobility disabilities, as defined in 24 C.F.R. Section 8.22 and the parallel ADAAG 2010 and CBC provisions; (5 points)</t>
  </si>
  <si>
    <t>- A minimum of 10 percent of units with features accessible to persons with hearing or vision disabilities, as defined in 24 CFR Part 8.22 and the parallel ADAAG 2010 and CBC Chapter 11B provisions. (5 points)</t>
  </si>
  <si>
    <t>e.</t>
  </si>
  <si>
    <t>f.</t>
  </si>
  <si>
    <t>g.</t>
  </si>
  <si>
    <t>The Project site is in proximity to essential services:</t>
  </si>
  <si>
    <t>i</t>
  </si>
  <si>
    <t>ii.</t>
  </si>
  <si>
    <t>iii.</t>
  </si>
  <si>
    <t>iv.</t>
  </si>
  <si>
    <t>v.</t>
  </si>
  <si>
    <t>Sub-Total (Community Impact &amp; Site Selection)</t>
  </si>
  <si>
    <t>Negative Points                                                (Up to -20 points)</t>
  </si>
  <si>
    <t xml:space="preserve">a. For any project resulting in the permanent displacement of residents (not businesses or farm operations), as outlined below: - </t>
  </si>
  <si>
    <t>- The project permanently displaces existing residents in 5% of total units. (-5 points)</t>
  </si>
  <si>
    <t>- Applicants lose one point (up to an additional 15 points) for each additional percentage point of households displaced out of total units.</t>
  </si>
  <si>
    <t>Sub-Total (Negative Points)</t>
  </si>
  <si>
    <t>City of Oakland Points
(Up to 60 points)</t>
  </si>
  <si>
    <t>Project restricts rents to below 30% AMI rent levels, or down to 30% of income rather than requiring a minimum rent (up to 10 points depending on depth of rent affordability)</t>
  </si>
  <si>
    <t>Sub-Total (City Points)</t>
  </si>
  <si>
    <r>
      <t xml:space="preserve">Project-Based or Grantee-Based Enforceable Funding Commitments for operating assistance, or rental subsidies (including, but not limited to project-based vouchers, VASH vouchers, tenant-based vouchers, or locally funded rental assistance): </t>
    </r>
    <r>
      <rPr>
        <b/>
        <sz val="10"/>
        <color theme="1"/>
        <rFont val="Arial"/>
        <family val="2"/>
      </rPr>
      <t xml:space="preserve">(1 point for each 5 percentage increment of Assisted Units with committed funding, up to a maximum of 20 points) </t>
    </r>
  </si>
  <si>
    <r>
      <t>Demonstration of Applicant or member(s) of development team’s experience in development, ownership, or operation of a project(s) similar in scope and size to the proposed Project. NOTE: Sections 300-303 of this NOFA further outline threshold experience requirements related to specific project type.</t>
    </r>
    <r>
      <rPr>
        <b/>
        <sz val="10"/>
        <color theme="1"/>
        <rFont val="Arial"/>
        <family val="2"/>
      </rPr>
      <t xml:space="preserve"> (Up to 25 points)</t>
    </r>
  </si>
  <si>
    <r>
      <t xml:space="preserve">Community Engagement </t>
    </r>
    <r>
      <rPr>
        <b/>
        <sz val="10"/>
        <color theme="1"/>
        <rFont val="Arial"/>
        <family val="2"/>
      </rPr>
      <t>(Up to 10 points)</t>
    </r>
  </si>
  <si>
    <r>
      <t xml:space="preserve">The Project serves specific sub-populations </t>
    </r>
    <r>
      <rPr>
        <b/>
        <sz val="10"/>
        <color theme="1"/>
        <rFont val="Arial"/>
        <family val="2"/>
      </rPr>
      <t>(20 points)</t>
    </r>
  </si>
  <si>
    <r>
      <t xml:space="preserve"> - 25% or more of Assisted Units are reserved for those experiencing Chronic Homelessness (20 points); </t>
    </r>
    <r>
      <rPr>
        <b/>
        <sz val="10"/>
        <color theme="1"/>
        <rFont val="Arial"/>
        <family val="2"/>
      </rPr>
      <t>OR</t>
    </r>
  </si>
  <si>
    <r>
      <t xml:space="preserve"> - 50% or more of Assisted Units are reserved for those experiencing Homelessness (20 points); </t>
    </r>
    <r>
      <rPr>
        <b/>
        <sz val="10"/>
        <color theme="1"/>
        <rFont val="Arial"/>
        <family val="2"/>
      </rPr>
      <t>OR</t>
    </r>
  </si>
  <si>
    <r>
      <t>Assisted Units include units for large family housing types</t>
    </r>
    <r>
      <rPr>
        <b/>
        <sz val="10"/>
        <color theme="1"/>
        <rFont val="Arial"/>
        <family val="2"/>
      </rPr>
      <t xml:space="preserve"> (10 points)</t>
    </r>
  </si>
  <si>
    <r>
      <t>- At least twenty-five percent (25%) of the Assisted Units in the project shall be three-bedroom or larger units,</t>
    </r>
    <r>
      <rPr>
        <b/>
        <sz val="10"/>
        <color theme="1"/>
        <rFont val="Arial"/>
        <family val="2"/>
      </rPr>
      <t xml:space="preserve"> AND</t>
    </r>
  </si>
  <si>
    <r>
      <t xml:space="preserve">Commitment to 55 year deed restriction to serve Target Population, waiving any potential accommodation by the Department to increase income limits as described in Section 303. </t>
    </r>
    <r>
      <rPr>
        <b/>
        <sz val="10"/>
        <color theme="1"/>
        <rFont val="Arial"/>
        <family val="2"/>
      </rPr>
      <t>(Up to 20 points)</t>
    </r>
  </si>
  <si>
    <r>
      <t>The extent to which the Project (with 20 or more units) commits to being accessible to persons with disabilities</t>
    </r>
    <r>
      <rPr>
        <b/>
        <sz val="10"/>
        <color theme="1"/>
        <rFont val="Arial"/>
        <family val="2"/>
      </rPr>
      <t xml:space="preserve"> (Up to 10 points)</t>
    </r>
  </si>
  <si>
    <r>
      <t xml:space="preserve">The proposed project requires no Rehabilitation or construction, or the Rehabilitation/construction and full occupancy can be completed within eight (8) months of award. Those receiving points in this category are also able to utilize the bonus award as outlined in Section 207. </t>
    </r>
    <r>
      <rPr>
        <b/>
        <sz val="10"/>
        <color theme="1"/>
        <rFont val="Arial"/>
        <family val="2"/>
      </rPr>
      <t>(10 points)</t>
    </r>
  </si>
  <si>
    <r>
      <t xml:space="preserve">For any project where the Applicant’s capital match exceeds the minimum match required per Assisted Unit, one (1) point will be assigned for every $10,000 over the minimum match required (Up to 10 points); </t>
    </r>
    <r>
      <rPr>
        <b/>
        <sz val="10"/>
        <color theme="1"/>
        <rFont val="Arial"/>
        <family val="2"/>
      </rPr>
      <t>OR</t>
    </r>
  </si>
  <si>
    <r>
      <t xml:space="preserve">For any project where the average total cost per Assisted Unit is below the minimum baseline per door, one (1) point will be assigned for every $10,000 under the baseline amount. </t>
    </r>
    <r>
      <rPr>
        <b/>
        <sz val="10"/>
        <color theme="1"/>
        <rFont val="Arial"/>
        <family val="2"/>
      </rPr>
      <t>(Up to 10 points)</t>
    </r>
  </si>
  <si>
    <r>
      <t xml:space="preserve">Site Selection </t>
    </r>
    <r>
      <rPr>
        <b/>
        <sz val="10"/>
        <color theme="1"/>
        <rFont val="Arial"/>
        <family val="2"/>
      </rPr>
      <t xml:space="preserve">(Up to 12 points) </t>
    </r>
  </si>
  <si>
    <r>
      <t>The project site is located within 1/2 mile of a bus rapid transit station, light rail station, commuter rail station, ferry terminal, bus station, or public bus stop OR the project includes an alternative transportation service for residents (e.g., van or dial-a-ride service), if costs of obtaining and maintaining the van and its service are included in the budget and the operating schedule is either on demand by tenants or a regular schedule is provided</t>
    </r>
    <r>
      <rPr>
        <b/>
        <sz val="10"/>
        <color theme="1"/>
        <rFont val="Arial"/>
        <family val="2"/>
      </rPr>
      <t xml:space="preserve"> (4 points)</t>
    </r>
  </si>
  <si>
    <r>
      <t xml:space="preserve">i. Grocery store – within 1/2 mile of a full-scale grocery store/supermarket where staples, fresh meat, and fresh produce are sold. (1 mile for projects in rural areas) </t>
    </r>
    <r>
      <rPr>
        <b/>
        <sz val="10"/>
        <color theme="1"/>
        <rFont val="Arial"/>
        <family val="2"/>
      </rPr>
      <t>(2 points)</t>
    </r>
    <r>
      <rPr>
        <sz val="10"/>
        <color theme="1"/>
        <rFont val="Arial"/>
        <family val="2"/>
      </rPr>
      <t xml:space="preserve">; NOTE: If applying for TCAC, it is advisable that the grocery store be at least 25,000 gross interior square feet. </t>
    </r>
  </si>
  <si>
    <r>
      <t>ii. Health facility – within 1/2 mile (1 mile for projects in rural areas) of a qualifying medical clinic with a physician, physician’s assistant, or nurse practitioner on-site for a minimum of 40 hours each week, or hospital (not merely a private doctor’s office). A qualifying medical clinic must accept Medi-Cal payments, or Medicare payments, or Health Care for the Homeless, or have an equally comprehensive subsidy program for low-income patients;</t>
    </r>
    <r>
      <rPr>
        <b/>
        <sz val="10"/>
        <color theme="1"/>
        <rFont val="Arial"/>
        <family val="2"/>
      </rPr>
      <t xml:space="preserve"> (1 point)</t>
    </r>
  </si>
  <si>
    <r>
      <t>iii. Library – within 1/2 mile of a book-lending public library (1 mile for projects in rural areas);</t>
    </r>
    <r>
      <rPr>
        <b/>
        <sz val="10"/>
        <color theme="1"/>
        <rFont val="Arial"/>
        <family val="2"/>
      </rPr>
      <t xml:space="preserve"> (1 point) </t>
    </r>
  </si>
  <si>
    <r>
      <t xml:space="preserve">iv. Pharmacy – within 1/2 mile of a pharmacy (1 mile for projects in rural areas). May be included in a grocery store or health facility </t>
    </r>
    <r>
      <rPr>
        <b/>
        <sz val="10"/>
        <color theme="1"/>
        <rFont val="Arial"/>
        <family val="2"/>
      </rPr>
      <t>(2 points)</t>
    </r>
  </si>
  <si>
    <r>
      <t xml:space="preserve">v. For projects with units serving Homeless Youth: within one mile of at least two of the following: community colleges, universities, trade schools, apprenticeship programs, employment programs, childcare centers for parenting youth, and/or community centers for youth (e.g., LGBTQ+ centers, drop-in youth centers) </t>
    </r>
    <r>
      <rPr>
        <b/>
        <sz val="10"/>
        <color theme="1"/>
        <rFont val="Arial"/>
        <family val="2"/>
      </rPr>
      <t>(2 points)</t>
    </r>
  </si>
  <si>
    <t>Purchase contract or exclusive purchase option contract already executed with appropriate financing and due diligence contingencies</t>
  </si>
  <si>
    <r>
      <t xml:space="preserve">Project can </t>
    </r>
    <r>
      <rPr>
        <u/>
        <sz val="10"/>
        <color theme="1"/>
        <rFont val="Arial"/>
        <family val="2"/>
      </rPr>
      <t>realistically</t>
    </r>
    <r>
      <rPr>
        <sz val="10"/>
        <color theme="1"/>
        <rFont val="Arial"/>
        <family val="2"/>
      </rPr>
      <t xml:space="preserve"> reach full occupancy well within eight months of the date of award and secure Homekey operating bonus</t>
    </r>
  </si>
  <si>
    <t>Project is feasible with little to no City capital subsidy or operating subsidy, and/or has secured alternative sources of operating subsidy besides Homekey, HHAP, or Section 8</t>
  </si>
  <si>
    <r>
      <t xml:space="preserve">Racial Disparities Analysis </t>
    </r>
    <r>
      <rPr>
        <b/>
        <sz val="10"/>
        <color theme="1"/>
        <rFont val="Arial"/>
        <family val="2"/>
      </rPr>
      <t xml:space="preserve">(Up to 10 points) </t>
    </r>
  </si>
  <si>
    <t>2. Experience - max 55 points</t>
  </si>
  <si>
    <t>a. Development, ownership, or operation experience - max 25 points</t>
  </si>
  <si>
    <t>Project name and address</t>
  </si>
  <si>
    <t>Who provides the experience</t>
  </si>
  <si>
    <t>Experience type</t>
  </si>
  <si>
    <t>Housing type</t>
  </si>
  <si>
    <t>Population served</t>
  </si>
  <si>
    <t>Latest date developed, owned, or operated</t>
  </si>
  <si>
    <t>Qualifying unit population served</t>
  </si>
  <si>
    <t>a3. 5 additional points awarded for each additional project (development, ownership, or operation of affordable rental housing or interim projects in the last ten years serving at least one member of the Target Population) - max 15 points</t>
  </si>
  <si>
    <t>b. Experience helping persons address barriers to housing stability and providing other support services; 1 point awarded for each year of service experience - max 15 points</t>
  </si>
  <si>
    <t>Years</t>
  </si>
  <si>
    <t>Project Name and address</t>
  </si>
  <si>
    <t>Experience Provider</t>
  </si>
  <si>
    <t>Population Served</t>
  </si>
  <si>
    <t># of months serving</t>
  </si>
  <si>
    <t>Explanation:</t>
  </si>
  <si>
    <r>
      <t xml:space="preserve">Racial Equity and Community Engagement                                                                  (Up to 20 points)
</t>
    </r>
    <r>
      <rPr>
        <b/>
        <sz val="10"/>
        <color rgb="FFFF0000"/>
        <rFont val="Arial"/>
        <family val="2"/>
      </rPr>
      <t xml:space="preserve">
PLEASE FILL OUT SYSTEMS OUTCOMES TAB TO SUPPORT SELF-SCORE</t>
    </r>
  </si>
  <si>
    <r>
      <t xml:space="preserve">Experience                                                                     (Up to 55 points)
</t>
    </r>
    <r>
      <rPr>
        <b/>
        <sz val="10"/>
        <color rgb="FFFF0000"/>
        <rFont val="Arial"/>
        <family val="2"/>
      </rPr>
      <t>PLEASE FILL OUT TEAM EXPERIENCE TAB TO SUPPORT SELF-SECORE</t>
    </r>
  </si>
  <si>
    <t>CITY OF OAKLAND HOMEKEY SELF-SCORE SHEET</t>
  </si>
  <si>
    <t>Team Experience</t>
  </si>
  <si>
    <r>
      <rPr>
        <b/>
        <sz val="10"/>
        <color rgb="FF0000FF"/>
        <rFont val="Arial"/>
        <family val="2"/>
      </rPr>
      <t xml:space="preserve">a1. </t>
    </r>
    <r>
      <rPr>
        <sz val="10"/>
        <color theme="1"/>
        <rFont val="Arial"/>
        <family val="2"/>
      </rPr>
      <t>Does Applicant have the following experience: Development, ownership, or operation of one project similar in scope and size to the proposed project (describe below) - 10 points</t>
    </r>
  </si>
  <si>
    <r>
      <rPr>
        <b/>
        <sz val="10"/>
        <color rgb="FF0000FF"/>
        <rFont val="Arial"/>
        <family val="2"/>
      </rPr>
      <t>a2. If a1 above is Yes, 10 points already earned.</t>
    </r>
    <r>
      <rPr>
        <sz val="10"/>
        <color theme="1"/>
        <rFont val="Arial"/>
        <family val="2"/>
      </rPr>
      <t xml:space="preserve"> Does Applicant have the following experience? Development, ownership, or operation of at least two affordable rental housing or interim projects in the last ten years, with at least one of those projects containing at least one unit housing a tenant who qualifies as a member of the Target Population (provide details below)? - 10 points</t>
    </r>
  </si>
  <si>
    <t>Please list relevant project experience to support the points entered for Question 2 of the Homekey Self-Score tab.</t>
  </si>
  <si>
    <t xml:space="preserve">This is the Homekey worksheet for service providers to complete with past project experience, per question 3 of the Homekey Self-Score tab. Please fill out the tables below for your project type: Permanent Housing or Interim Housing.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</si>
</sst>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quot;$&quot;* #,##0_);_(&quot;$&quot;* \(#,##0\);_(&quot;$&quot;* &quot;-&quot;??_);_(@_)"/>
    <numFmt numFmtId="165" formatCode="m/d/yy;@"/>
    <numFmt numFmtId="166" formatCode="0.0"/>
  </numFmts>
  <fonts count="21" x14ac:knownFonts="1">
    <font>
      <sz val="10"/>
      <color theme="1"/>
      <name val="Arial"/>
      <family val="2"/>
    </font>
    <font>
      <sz val="10"/>
      <color theme="1"/>
      <name val="Arial"/>
      <family val="2"/>
    </font>
    <font>
      <b/>
      <sz val="10"/>
      <color theme="0"/>
      <name val="Arial"/>
      <family val="2"/>
    </font>
    <font>
      <b/>
      <sz val="10"/>
      <color theme="1"/>
      <name val="Arial"/>
      <family val="2"/>
    </font>
    <font>
      <sz val="10"/>
      <color theme="0"/>
      <name val="Arial"/>
      <family val="2"/>
    </font>
    <font>
      <i/>
      <sz val="10"/>
      <color theme="1"/>
      <name val="Arial"/>
      <family val="2"/>
    </font>
    <font>
      <u/>
      <sz val="10"/>
      <color theme="1"/>
      <name val="Arial"/>
      <family val="2"/>
    </font>
    <font>
      <u val="singleAccounting"/>
      <sz val="10"/>
      <color theme="1"/>
      <name val="Arial"/>
      <family val="2"/>
    </font>
    <font>
      <sz val="11"/>
      <color theme="1"/>
      <name val="Calibri"/>
      <family val="2"/>
      <scheme val="minor"/>
    </font>
    <font>
      <b/>
      <sz val="11"/>
      <color theme="1"/>
      <name val="Arial"/>
      <family val="2"/>
    </font>
    <font>
      <sz val="10"/>
      <name val="Times New Roman"/>
      <family val="1"/>
    </font>
    <font>
      <sz val="11"/>
      <name val="Arial"/>
      <family val="2"/>
    </font>
    <font>
      <i/>
      <sz val="11"/>
      <name val="Arial"/>
      <family val="2"/>
    </font>
    <font>
      <sz val="11"/>
      <color theme="1"/>
      <name val="Arial"/>
      <family val="2"/>
    </font>
    <font>
      <b/>
      <sz val="9"/>
      <color indexed="81"/>
      <name val="Tahoma"/>
      <family val="2"/>
    </font>
    <font>
      <sz val="9"/>
      <color indexed="81"/>
      <name val="Tahoma"/>
      <family val="2"/>
    </font>
    <font>
      <b/>
      <sz val="10"/>
      <color rgb="FFFF0000"/>
      <name val="Arial"/>
      <family val="2"/>
    </font>
    <font>
      <b/>
      <sz val="10"/>
      <name val="Arial"/>
      <family val="2"/>
    </font>
    <font>
      <sz val="10"/>
      <name val="Arial"/>
      <family val="2"/>
    </font>
    <font>
      <b/>
      <sz val="10"/>
      <color rgb="FF0000FF"/>
      <name val="Arial"/>
      <family val="2"/>
    </font>
    <font>
      <sz val="10"/>
      <color rgb="FF0000FF"/>
      <name val="Arial"/>
      <family val="2"/>
    </font>
  </fonts>
  <fills count="8">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1" tint="0.14999847407452621"/>
        <bgColor indexed="64"/>
      </patternFill>
    </fill>
    <fill>
      <patternFill patternType="solid">
        <fgColor theme="9" tint="0.59999389629810485"/>
        <bgColor indexed="64"/>
      </patternFill>
    </fill>
    <fill>
      <patternFill patternType="solid">
        <fgColor rgb="FFFFC000"/>
        <bgColor indexed="64"/>
      </patternFill>
    </fill>
    <fill>
      <patternFill patternType="solid">
        <fgColor theme="0"/>
        <bgColor indexed="64"/>
      </patternFill>
    </fill>
  </fills>
  <borders count="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auto="1"/>
      </left>
      <right/>
      <top style="medium">
        <color indexed="64"/>
      </top>
      <bottom style="thin">
        <color auto="1"/>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7">
    <xf numFmtId="0" fontId="0" fillId="0" borderId="0"/>
    <xf numFmtId="44" fontId="1" fillId="0" borderId="0" applyFont="0" applyFill="0" applyBorder="0" applyAlignment="0" applyProtection="0"/>
    <xf numFmtId="0" fontId="8" fillId="0" borderId="0"/>
    <xf numFmtId="0" fontId="10" fillId="0" borderId="0"/>
    <xf numFmtId="9" fontId="8" fillId="0" borderId="0" applyFont="0" applyFill="0" applyBorder="0" applyAlignment="0" applyProtection="0"/>
    <xf numFmtId="0" fontId="13" fillId="0" borderId="0">
      <alignment horizontal="left" vertical="center"/>
    </xf>
    <xf numFmtId="0" fontId="13" fillId="3" borderId="9" applyNumberFormat="0">
      <alignment horizontal="left" vertical="top" wrapText="1"/>
      <protection locked="0"/>
    </xf>
  </cellStyleXfs>
  <cellXfs count="261">
    <xf numFmtId="0" fontId="0" fillId="0" borderId="0" xfId="0"/>
    <xf numFmtId="0" fontId="0" fillId="0" borderId="0" xfId="0" applyFont="1"/>
    <xf numFmtId="0" fontId="3" fillId="0" borderId="0" xfId="0" applyFont="1"/>
    <xf numFmtId="10" fontId="0" fillId="0" borderId="0" xfId="0" applyNumberFormat="1" applyFont="1"/>
    <xf numFmtId="0" fontId="5" fillId="0" borderId="0" xfId="0" applyFont="1"/>
    <xf numFmtId="0" fontId="6" fillId="0" borderId="0" xfId="0" applyFont="1"/>
    <xf numFmtId="0" fontId="0" fillId="0" borderId="0" xfId="0" applyFont="1" applyFill="1"/>
    <xf numFmtId="164" fontId="0" fillId="0" borderId="0" xfId="1" applyNumberFormat="1" applyFont="1"/>
    <xf numFmtId="164" fontId="6" fillId="0" borderId="0" xfId="1" applyNumberFormat="1" applyFont="1"/>
    <xf numFmtId="164" fontId="0" fillId="0" borderId="0" xfId="1" applyNumberFormat="1" applyFont="1" applyFill="1"/>
    <xf numFmtId="164" fontId="3" fillId="0" borderId="0" xfId="1" applyNumberFormat="1" applyFont="1"/>
    <xf numFmtId="0" fontId="3" fillId="0" borderId="1" xfId="0" applyFont="1" applyBorder="1"/>
    <xf numFmtId="0" fontId="0" fillId="0" borderId="2" xfId="0" applyFont="1" applyBorder="1"/>
    <xf numFmtId="0" fontId="9" fillId="0" borderId="4" xfId="2" applyFont="1" applyBorder="1" applyAlignment="1">
      <alignment horizontal="right"/>
    </xf>
    <xf numFmtId="2" fontId="12" fillId="0" borderId="6" xfId="3" applyNumberFormat="1" applyFont="1" applyBorder="1" applyAlignment="1">
      <alignment horizontal="right" vertical="center"/>
    </xf>
    <xf numFmtId="165" fontId="12" fillId="0" borderId="7" xfId="3" applyNumberFormat="1" applyFont="1" applyBorder="1" applyAlignment="1" applyProtection="1">
      <alignment vertical="center"/>
      <protection locked="0"/>
    </xf>
    <xf numFmtId="0" fontId="13" fillId="0" borderId="9" xfId="2" applyFont="1" applyBorder="1" applyAlignment="1">
      <alignment horizontal="center" textRotation="90" wrapText="1"/>
    </xf>
    <xf numFmtId="0" fontId="13" fillId="0" borderId="9" xfId="2" applyFont="1" applyBorder="1" applyAlignment="1">
      <alignment wrapText="1"/>
    </xf>
    <xf numFmtId="0" fontId="13" fillId="0" borderId="9" xfId="2" applyFont="1" applyBorder="1" applyAlignment="1">
      <alignment horizontal="center"/>
    </xf>
    <xf numFmtId="9" fontId="13" fillId="0" borderId="9" xfId="4" applyFont="1" applyFill="1" applyBorder="1" applyAlignment="1" applyProtection="1">
      <alignment horizontal="center"/>
    </xf>
    <xf numFmtId="9" fontId="13" fillId="0" borderId="10" xfId="4" applyFont="1" applyFill="1" applyBorder="1" applyAlignment="1" applyProtection="1">
      <alignment horizontal="center"/>
    </xf>
    <xf numFmtId="0" fontId="13" fillId="0" borderId="8" xfId="2" applyFont="1" applyBorder="1"/>
    <xf numFmtId="2" fontId="11" fillId="3" borderId="9" xfId="3" applyNumberFormat="1" applyFont="1" applyFill="1" applyBorder="1" applyAlignment="1" applyProtection="1">
      <alignment horizontal="center" vertical="center"/>
      <protection locked="0"/>
    </xf>
    <xf numFmtId="9" fontId="13" fillId="0" borderId="9" xfId="2" applyNumberFormat="1" applyFont="1" applyBorder="1" applyAlignment="1">
      <alignment horizontal="center"/>
    </xf>
    <xf numFmtId="9" fontId="13" fillId="0" borderId="9" xfId="4" applyFont="1" applyBorder="1" applyAlignment="1" applyProtection="1">
      <alignment horizontal="center"/>
    </xf>
    <xf numFmtId="0" fontId="13" fillId="0" borderId="11" xfId="2" applyFont="1" applyBorder="1"/>
    <xf numFmtId="2" fontId="11" fillId="3" borderId="12" xfId="3" applyNumberFormat="1" applyFont="1" applyFill="1" applyBorder="1" applyAlignment="1" applyProtection="1">
      <alignment horizontal="center" vertical="center"/>
      <protection locked="0"/>
    </xf>
    <xf numFmtId="9" fontId="13" fillId="0" borderId="12" xfId="4" applyFont="1" applyFill="1" applyBorder="1" applyAlignment="1" applyProtection="1">
      <alignment horizontal="center"/>
    </xf>
    <xf numFmtId="9" fontId="13" fillId="0" borderId="12" xfId="2" applyNumberFormat="1" applyFont="1" applyBorder="1" applyAlignment="1">
      <alignment horizontal="center"/>
    </xf>
    <xf numFmtId="9" fontId="13" fillId="0" borderId="12" xfId="4" applyFont="1" applyBorder="1" applyAlignment="1" applyProtection="1">
      <alignment horizontal="center"/>
    </xf>
    <xf numFmtId="9" fontId="13" fillId="0" borderId="13" xfId="4" applyFont="1" applyFill="1" applyBorder="1" applyAlignment="1" applyProtection="1">
      <alignment horizontal="center"/>
    </xf>
    <xf numFmtId="0" fontId="0" fillId="0" borderId="0" xfId="0" applyFill="1" applyBorder="1"/>
    <xf numFmtId="2" fontId="12" fillId="0" borderId="0" xfId="3" applyNumberFormat="1" applyFont="1" applyFill="1" applyBorder="1" applyAlignment="1">
      <alignment horizontal="right" vertical="center"/>
    </xf>
    <xf numFmtId="165" fontId="12" fillId="0" borderId="0" xfId="3" applyNumberFormat="1" applyFont="1" applyFill="1" applyBorder="1" applyAlignment="1" applyProtection="1">
      <alignment vertical="center"/>
      <protection locked="0"/>
    </xf>
    <xf numFmtId="0" fontId="13" fillId="0" borderId="0" xfId="2" applyFont="1" applyFill="1" applyBorder="1" applyAlignment="1">
      <alignment horizontal="center" textRotation="90" wrapText="1"/>
    </xf>
    <xf numFmtId="0" fontId="13" fillId="0" borderId="0" xfId="2" applyFont="1" applyFill="1" applyBorder="1" applyAlignment="1">
      <alignment horizontal="center"/>
    </xf>
    <xf numFmtId="9" fontId="13" fillId="0" borderId="0" xfId="4" applyFont="1" applyFill="1" applyBorder="1" applyAlignment="1" applyProtection="1">
      <alignment horizontal="center"/>
    </xf>
    <xf numFmtId="0" fontId="13" fillId="0" borderId="0" xfId="2" applyFont="1" applyFill="1" applyBorder="1"/>
    <xf numFmtId="2" fontId="11" fillId="0" borderId="0" xfId="3" applyNumberFormat="1" applyFont="1" applyFill="1" applyBorder="1" applyAlignment="1" applyProtection="1">
      <alignment horizontal="center" vertical="center"/>
      <protection locked="0"/>
    </xf>
    <xf numFmtId="9" fontId="13" fillId="0" borderId="0" xfId="2" applyNumberFormat="1" applyFont="1" applyFill="1" applyBorder="1" applyAlignment="1">
      <alignment horizontal="center"/>
    </xf>
    <xf numFmtId="2" fontId="11" fillId="0" borderId="0" xfId="3" applyNumberFormat="1" applyFont="1" applyFill="1" applyBorder="1" applyAlignment="1" applyProtection="1">
      <alignment vertical="center"/>
      <protection locked="0"/>
    </xf>
    <xf numFmtId="0" fontId="9" fillId="0" borderId="0" xfId="2" applyFont="1" applyFill="1" applyBorder="1" applyAlignment="1"/>
    <xf numFmtId="9" fontId="13" fillId="0" borderId="0" xfId="4" applyFont="1" applyFill="1" applyBorder="1" applyAlignment="1" applyProtection="1">
      <alignment wrapText="1"/>
    </xf>
    <xf numFmtId="0" fontId="3" fillId="0" borderId="0" xfId="0" applyFont="1" applyFill="1" applyBorder="1"/>
    <xf numFmtId="0" fontId="2" fillId="4" borderId="0" xfId="0" applyFont="1" applyFill="1" applyBorder="1"/>
    <xf numFmtId="0" fontId="4" fillId="4" borderId="0" xfId="0" applyFont="1" applyFill="1" applyBorder="1"/>
    <xf numFmtId="0" fontId="2" fillId="0" borderId="0" xfId="0" applyFont="1" applyFill="1" applyBorder="1"/>
    <xf numFmtId="0" fontId="4" fillId="0" borderId="0" xfId="0" applyFont="1" applyFill="1" applyBorder="1"/>
    <xf numFmtId="0" fontId="0" fillId="0" borderId="0" xfId="0" applyFont="1" applyFill="1" applyBorder="1"/>
    <xf numFmtId="164" fontId="3" fillId="5" borderId="3" xfId="1" applyNumberFormat="1" applyFont="1" applyFill="1" applyBorder="1"/>
    <xf numFmtId="0" fontId="0" fillId="0" borderId="0" xfId="0" applyFont="1" applyAlignment="1">
      <alignment horizontal="left" vertical="top" wrapText="1"/>
    </xf>
    <xf numFmtId="0" fontId="3" fillId="0" borderId="9" xfId="0" applyFont="1" applyBorder="1" applyAlignment="1">
      <alignment horizontal="left" vertical="top" wrapText="1"/>
    </xf>
    <xf numFmtId="0" fontId="3" fillId="0" borderId="0" xfId="0" applyFont="1" applyAlignment="1">
      <alignment horizontal="center"/>
    </xf>
    <xf numFmtId="0" fontId="3" fillId="0" borderId="0" xfId="0" applyFont="1" applyAlignment="1">
      <alignment horizontal="right"/>
    </xf>
    <xf numFmtId="0" fontId="3" fillId="0" borderId="9" xfId="0" applyFont="1" applyBorder="1"/>
    <xf numFmtId="14" fontId="0" fillId="0" borderId="9" xfId="0" applyNumberFormat="1" applyBorder="1" applyAlignment="1">
      <alignment horizontal="left"/>
    </xf>
    <xf numFmtId="0" fontId="0" fillId="0" borderId="9" xfId="0" applyBorder="1"/>
    <xf numFmtId="0" fontId="0" fillId="0" borderId="9" xfId="0" applyBorder="1" applyAlignment="1">
      <alignment horizontal="left"/>
    </xf>
    <xf numFmtId="164" fontId="1" fillId="2" borderId="9" xfId="1" applyNumberFormat="1" applyFont="1" applyFill="1" applyBorder="1"/>
    <xf numFmtId="164" fontId="7" fillId="2" borderId="9" xfId="1" applyNumberFormat="1" applyFont="1" applyFill="1" applyBorder="1"/>
    <xf numFmtId="164" fontId="6" fillId="2" borderId="9" xfId="1" applyNumberFormat="1" applyFont="1" applyFill="1" applyBorder="1"/>
    <xf numFmtId="164" fontId="0" fillId="2" borderId="9" xfId="1" applyNumberFormat="1" applyFont="1" applyFill="1" applyBorder="1"/>
    <xf numFmtId="0" fontId="13" fillId="0" borderId="18" xfId="2" applyFont="1" applyBorder="1"/>
    <xf numFmtId="2" fontId="11" fillId="3" borderId="19" xfId="3" applyNumberFormat="1" applyFont="1" applyFill="1" applyBorder="1" applyAlignment="1" applyProtection="1">
      <alignment horizontal="center" vertical="center"/>
      <protection locked="0"/>
    </xf>
    <xf numFmtId="9" fontId="13" fillId="0" borderId="19" xfId="4" applyFont="1" applyFill="1" applyBorder="1" applyAlignment="1" applyProtection="1">
      <alignment horizontal="center"/>
    </xf>
    <xf numFmtId="9" fontId="13" fillId="0" borderId="19" xfId="2" applyNumberFormat="1" applyFont="1" applyBorder="1" applyAlignment="1">
      <alignment horizontal="center"/>
    </xf>
    <xf numFmtId="9" fontId="13" fillId="0" borderId="19" xfId="4" applyFont="1" applyBorder="1" applyAlignment="1" applyProtection="1">
      <alignment horizontal="center"/>
    </xf>
    <xf numFmtId="9" fontId="13" fillId="0" borderId="20" xfId="4" applyFont="1" applyFill="1" applyBorder="1" applyAlignment="1" applyProtection="1">
      <alignment horizontal="center"/>
    </xf>
    <xf numFmtId="0" fontId="3" fillId="2" borderId="9" xfId="0" applyFont="1" applyFill="1" applyBorder="1" applyAlignment="1">
      <alignment horizontal="center" vertical="top" wrapText="1"/>
    </xf>
    <xf numFmtId="0" fontId="3" fillId="0" borderId="9" xfId="0" applyFont="1" applyFill="1" applyBorder="1" applyAlignment="1">
      <alignment horizontal="center" vertical="top" wrapText="1"/>
    </xf>
    <xf numFmtId="0" fontId="3" fillId="0" borderId="0" xfId="2" applyFont="1" applyAlignment="1">
      <alignment vertical="center"/>
    </xf>
    <xf numFmtId="0" fontId="0" fillId="0" borderId="0" xfId="2" applyFont="1" applyAlignment="1">
      <alignment vertical="center"/>
    </xf>
    <xf numFmtId="0" fontId="3" fillId="0" borderId="0" xfId="2" applyFont="1" applyAlignment="1">
      <alignment horizontal="center" vertical="center" wrapText="1"/>
    </xf>
    <xf numFmtId="0" fontId="3" fillId="0" borderId="0" xfId="2" applyFont="1" applyAlignment="1">
      <alignment horizontal="center" vertical="center"/>
    </xf>
    <xf numFmtId="0" fontId="3" fillId="0" borderId="23" xfId="2" applyFont="1" applyBorder="1" applyAlignment="1">
      <alignment horizontal="center" vertical="center" wrapText="1"/>
    </xf>
    <xf numFmtId="0" fontId="3" fillId="0" borderId="2" xfId="2" applyFont="1" applyBorder="1" applyAlignment="1">
      <alignment horizontal="center" vertical="center"/>
    </xf>
    <xf numFmtId="0" fontId="3" fillId="0" borderId="2" xfId="2" applyFont="1" applyBorder="1" applyAlignment="1">
      <alignment horizontal="center" vertical="center" wrapText="1"/>
    </xf>
    <xf numFmtId="0" fontId="3" fillId="0" borderId="24" xfId="2" applyFont="1" applyBorder="1" applyAlignment="1">
      <alignment horizontal="center" vertical="center"/>
    </xf>
    <xf numFmtId="0" fontId="0" fillId="2" borderId="1" xfId="2" applyFont="1" applyFill="1" applyBorder="1" applyAlignment="1">
      <alignment vertical="center" wrapText="1"/>
    </xf>
    <xf numFmtId="0" fontId="3" fillId="2" borderId="2" xfId="2" applyFont="1" applyFill="1" applyBorder="1" applyAlignment="1">
      <alignment horizontal="center" vertical="center" wrapText="1"/>
    </xf>
    <xf numFmtId="0" fontId="3" fillId="2" borderId="3" xfId="2" applyFont="1" applyFill="1" applyBorder="1" applyAlignment="1">
      <alignment horizontal="right" vertical="center" wrapText="1"/>
    </xf>
    <xf numFmtId="0" fontId="3" fillId="2" borderId="1" xfId="2" applyFont="1" applyFill="1" applyBorder="1" applyAlignment="1">
      <alignment horizontal="center" vertical="center" wrapText="1"/>
    </xf>
    <xf numFmtId="0" fontId="0" fillId="0" borderId="25" xfId="2" applyFont="1" applyBorder="1" applyAlignment="1">
      <alignment wrapText="1"/>
    </xf>
    <xf numFmtId="0" fontId="0" fillId="0" borderId="0" xfId="2" applyFont="1"/>
    <xf numFmtId="0" fontId="0" fillId="0" borderId="28" xfId="2" quotePrefix="1" applyFont="1" applyBorder="1" applyAlignment="1">
      <alignment horizontal="left" wrapText="1"/>
    </xf>
    <xf numFmtId="0" fontId="0" fillId="0" borderId="31" xfId="2" quotePrefix="1" applyFont="1" applyBorder="1" applyAlignment="1">
      <alignment horizontal="left" wrapText="1"/>
    </xf>
    <xf numFmtId="0" fontId="0" fillId="0" borderId="25" xfId="2" quotePrefix="1" applyFont="1" applyBorder="1" applyAlignment="1">
      <alignment wrapText="1"/>
    </xf>
    <xf numFmtId="0" fontId="0" fillId="0" borderId="28" xfId="2" applyFont="1" applyBorder="1" applyAlignment="1">
      <alignment wrapText="1"/>
    </xf>
    <xf numFmtId="0" fontId="0" fillId="0" borderId="31" xfId="2" applyFont="1" applyBorder="1" applyAlignment="1">
      <alignment wrapText="1"/>
    </xf>
    <xf numFmtId="0" fontId="0" fillId="2" borderId="29" xfId="2" applyFont="1" applyFill="1" applyBorder="1" applyAlignment="1">
      <alignment vertical="center"/>
    </xf>
    <xf numFmtId="0" fontId="3" fillId="2" borderId="0" xfId="2" applyFont="1" applyFill="1" applyAlignment="1">
      <alignment horizontal="center" vertical="center" wrapText="1"/>
    </xf>
    <xf numFmtId="0" fontId="3" fillId="2" borderId="0" xfId="2" applyFont="1" applyFill="1" applyAlignment="1">
      <alignment horizontal="right" vertical="center" wrapText="1"/>
    </xf>
    <xf numFmtId="0" fontId="3" fillId="0" borderId="1" xfId="2" applyFont="1" applyBorder="1" applyAlignment="1">
      <alignment horizontal="center" vertical="center" wrapText="1"/>
    </xf>
    <xf numFmtId="0" fontId="0" fillId="0" borderId="23" xfId="2" applyFont="1" applyBorder="1" applyAlignment="1">
      <alignment wrapText="1"/>
    </xf>
    <xf numFmtId="0" fontId="0" fillId="2" borderId="29" xfId="2" applyFont="1" applyFill="1" applyBorder="1" applyAlignment="1">
      <alignment vertical="center" wrapText="1"/>
    </xf>
    <xf numFmtId="0" fontId="0" fillId="0" borderId="25" xfId="2" applyFont="1" applyBorder="1" applyAlignment="1">
      <alignment vertical="center" wrapText="1"/>
    </xf>
    <xf numFmtId="0" fontId="0" fillId="0" borderId="28" xfId="2" quotePrefix="1" applyFont="1" applyBorder="1" applyAlignment="1">
      <alignment wrapText="1"/>
    </xf>
    <xf numFmtId="0" fontId="0" fillId="0" borderId="31" xfId="2" quotePrefix="1" applyFont="1" applyBorder="1" applyAlignment="1">
      <alignment wrapText="1"/>
    </xf>
    <xf numFmtId="0" fontId="0" fillId="0" borderId="25" xfId="2" applyFont="1" applyBorder="1" applyAlignment="1">
      <alignment horizontal="left" wrapText="1"/>
    </xf>
    <xf numFmtId="0" fontId="3" fillId="2" borderId="0" xfId="2" applyFont="1" applyFill="1" applyAlignment="1">
      <alignment vertical="center" wrapText="1"/>
    </xf>
    <xf numFmtId="0" fontId="0" fillId="2" borderId="0" xfId="2" applyFont="1" applyFill="1" applyAlignment="1">
      <alignment horizontal="center" vertical="center" wrapText="1"/>
    </xf>
    <xf numFmtId="0" fontId="0" fillId="2" borderId="30" xfId="2" applyFont="1" applyFill="1" applyBorder="1" applyAlignment="1">
      <alignment vertical="center" wrapText="1"/>
    </xf>
    <xf numFmtId="0" fontId="3" fillId="2" borderId="33" xfId="2" applyFont="1" applyFill="1" applyBorder="1" applyAlignment="1">
      <alignment vertical="center" wrapText="1"/>
    </xf>
    <xf numFmtId="0" fontId="0" fillId="2" borderId="33" xfId="2" applyFont="1" applyFill="1" applyBorder="1" applyAlignment="1">
      <alignment horizontal="center" vertical="center" wrapText="1"/>
    </xf>
    <xf numFmtId="0" fontId="3" fillId="2" borderId="33" xfId="2" applyFont="1" applyFill="1" applyBorder="1" applyAlignment="1">
      <alignment horizontal="right" vertical="center" wrapText="1"/>
    </xf>
    <xf numFmtId="0" fontId="3" fillId="2" borderId="33" xfId="2" applyFont="1" applyFill="1" applyBorder="1" applyAlignment="1">
      <alignment horizontal="center" vertical="center" wrapText="1"/>
    </xf>
    <xf numFmtId="0" fontId="0" fillId="0" borderId="0" xfId="2" applyFont="1" applyAlignment="1">
      <alignment horizontal="center" vertical="center" wrapText="1"/>
    </xf>
    <xf numFmtId="0" fontId="0" fillId="0" borderId="0" xfId="2" applyFont="1" applyAlignment="1">
      <alignment horizontal="center" wrapText="1"/>
    </xf>
    <xf numFmtId="0" fontId="0" fillId="0" borderId="33" xfId="2" applyFont="1" applyBorder="1" applyAlignment="1">
      <alignment horizontal="center" vertical="center" wrapText="1"/>
    </xf>
    <xf numFmtId="0" fontId="0" fillId="0" borderId="0" xfId="2" applyFont="1" applyAlignment="1">
      <alignment horizontal="left" vertical="center"/>
    </xf>
    <xf numFmtId="0" fontId="3" fillId="0" borderId="0" xfId="2" applyFont="1" applyAlignment="1">
      <alignment wrapText="1"/>
    </xf>
    <xf numFmtId="0" fontId="0" fillId="0" borderId="0" xfId="2" applyFont="1" applyAlignment="1">
      <alignment wrapText="1"/>
    </xf>
    <xf numFmtId="0" fontId="3" fillId="0" borderId="25" xfId="2" applyFont="1" applyBorder="1" applyAlignment="1">
      <alignment horizontal="center" wrapText="1"/>
    </xf>
    <xf numFmtId="0" fontId="3" fillId="0" borderId="28" xfId="2" applyFont="1" applyBorder="1" applyAlignment="1">
      <alignment horizontal="center" wrapText="1"/>
    </xf>
    <xf numFmtId="0" fontId="3" fillId="0" borderId="31" xfId="2" applyFont="1" applyBorder="1" applyAlignment="1">
      <alignment horizontal="center" wrapText="1"/>
    </xf>
    <xf numFmtId="0" fontId="3" fillId="0" borderId="1" xfId="2" applyFont="1" applyBorder="1" applyAlignment="1">
      <alignment horizontal="center" vertical="center"/>
    </xf>
    <xf numFmtId="0" fontId="0" fillId="0" borderId="29" xfId="2" applyFont="1" applyBorder="1" applyAlignment="1">
      <alignment horizontal="left" vertical="center" wrapText="1"/>
    </xf>
    <xf numFmtId="0" fontId="0" fillId="0" borderId="30" xfId="2" applyFont="1" applyBorder="1" applyAlignment="1">
      <alignment horizontal="left" vertical="center" wrapText="1"/>
    </xf>
    <xf numFmtId="3" fontId="3" fillId="6" borderId="25" xfId="2" applyNumberFormat="1" applyFont="1" applyFill="1" applyBorder="1" applyAlignment="1">
      <alignment horizontal="center" vertical="center"/>
    </xf>
    <xf numFmtId="3" fontId="3" fillId="6" borderId="21" xfId="2" applyNumberFormat="1" applyFont="1" applyFill="1" applyBorder="1" applyAlignment="1">
      <alignment horizontal="center" vertical="center"/>
    </xf>
    <xf numFmtId="3" fontId="3" fillId="6" borderId="22" xfId="2" applyNumberFormat="1" applyFont="1" applyFill="1" applyBorder="1" applyAlignment="1">
      <alignment horizontal="center" vertical="center"/>
    </xf>
    <xf numFmtId="3" fontId="3" fillId="2" borderId="23" xfId="2" applyNumberFormat="1" applyFont="1" applyFill="1" applyBorder="1" applyAlignment="1">
      <alignment horizontal="center" vertical="center" wrapText="1"/>
    </xf>
    <xf numFmtId="3" fontId="3" fillId="2" borderId="23" xfId="2" applyNumberFormat="1" applyFont="1" applyFill="1" applyBorder="1" applyAlignment="1">
      <alignment horizontal="center" vertical="center"/>
    </xf>
    <xf numFmtId="3" fontId="0" fillId="0" borderId="28" xfId="2" applyNumberFormat="1" applyFont="1" applyBorder="1" applyAlignment="1">
      <alignment horizontal="center"/>
    </xf>
    <xf numFmtId="3" fontId="0" fillId="0" borderId="31" xfId="2" applyNumberFormat="1" applyFont="1" applyBorder="1" applyAlignment="1">
      <alignment horizontal="center"/>
    </xf>
    <xf numFmtId="3" fontId="3" fillId="2" borderId="35" xfId="2" applyNumberFormat="1" applyFont="1" applyFill="1" applyBorder="1" applyAlignment="1">
      <alignment horizontal="center" vertical="center" wrapText="1"/>
    </xf>
    <xf numFmtId="3" fontId="0" fillId="0" borderId="0" xfId="2" applyNumberFormat="1" applyFont="1" applyAlignment="1">
      <alignment horizontal="center"/>
    </xf>
    <xf numFmtId="0" fontId="0" fillId="0" borderId="29" xfId="2" applyFont="1" applyBorder="1" applyAlignment="1">
      <alignment horizontal="right" vertical="center" wrapText="1"/>
    </xf>
    <xf numFmtId="0" fontId="0" fillId="0" borderId="30" xfId="2" applyFont="1" applyBorder="1" applyAlignment="1">
      <alignment horizontal="right" vertical="center" wrapText="1"/>
    </xf>
    <xf numFmtId="3" fontId="3" fillId="0" borderId="25" xfId="2" applyNumberFormat="1" applyFont="1" applyBorder="1" applyAlignment="1">
      <alignment vertical="center" wrapText="1"/>
    </xf>
    <xf numFmtId="3" fontId="0" fillId="0" borderId="28" xfId="2" applyNumberFormat="1" applyFont="1" applyBorder="1" applyAlignment="1">
      <alignment wrapText="1"/>
    </xf>
    <xf numFmtId="3" fontId="0" fillId="0" borderId="31" xfId="2" applyNumberFormat="1" applyFont="1" applyBorder="1" applyAlignment="1">
      <alignment wrapText="1"/>
    </xf>
    <xf numFmtId="3" fontId="0" fillId="0" borderId="23" xfId="2" applyNumberFormat="1" applyFont="1" applyBorder="1" applyAlignment="1">
      <alignment horizontal="center"/>
    </xf>
    <xf numFmtId="3" fontId="0" fillId="0" borderId="25" xfId="2" applyNumberFormat="1" applyFont="1" applyBorder="1" applyAlignment="1"/>
    <xf numFmtId="3" fontId="0" fillId="0" borderId="28" xfId="2" applyNumberFormat="1" applyFont="1" applyBorder="1" applyAlignment="1"/>
    <xf numFmtId="0" fontId="9" fillId="0" borderId="48" xfId="2" applyFont="1" applyBorder="1" applyAlignment="1">
      <alignment horizontal="right"/>
    </xf>
    <xf numFmtId="2" fontId="12" fillId="0" borderId="49" xfId="3" applyNumberFormat="1" applyFont="1" applyBorder="1" applyAlignment="1" applyProtection="1">
      <alignment horizontal="right" vertical="center"/>
      <protection locked="0"/>
    </xf>
    <xf numFmtId="165" fontId="12" fillId="0" borderId="50" xfId="3" applyNumberFormat="1" applyFont="1" applyBorder="1" applyAlignment="1" applyProtection="1">
      <alignment vertical="center"/>
      <protection locked="0"/>
    </xf>
    <xf numFmtId="0" fontId="9" fillId="0" borderId="0" xfId="2" applyFont="1" applyFill="1" applyBorder="1" applyAlignment="1">
      <alignment horizontal="right"/>
    </xf>
    <xf numFmtId="2" fontId="11" fillId="0" borderId="0" xfId="3" applyNumberFormat="1" applyFont="1" applyFill="1" applyBorder="1" applyAlignment="1" applyProtection="1">
      <alignment horizontal="left" vertical="center"/>
      <protection locked="0"/>
    </xf>
    <xf numFmtId="2" fontId="12" fillId="0" borderId="0" xfId="3" applyNumberFormat="1" applyFont="1" applyFill="1" applyBorder="1" applyAlignment="1" applyProtection="1">
      <alignment horizontal="right" vertical="center"/>
      <protection locked="0"/>
    </xf>
    <xf numFmtId="0" fontId="13" fillId="0" borderId="45" xfId="2" applyFont="1" applyBorder="1" applyAlignment="1">
      <alignment horizontal="center" textRotation="90" wrapText="1"/>
    </xf>
    <xf numFmtId="0" fontId="13" fillId="0" borderId="45" xfId="2" applyFont="1" applyBorder="1" applyAlignment="1">
      <alignment wrapText="1"/>
    </xf>
    <xf numFmtId="0" fontId="3" fillId="0" borderId="0" xfId="2" applyFont="1"/>
    <xf numFmtId="0" fontId="0" fillId="0" borderId="0" xfId="0" applyFont="1" applyAlignment="1">
      <alignment horizontal="left" vertical="top" wrapText="1"/>
    </xf>
    <xf numFmtId="0" fontId="0" fillId="0" borderId="0" xfId="0" applyAlignment="1">
      <alignment horizontal="left" vertical="top" wrapText="1"/>
    </xf>
    <xf numFmtId="0" fontId="3" fillId="0" borderId="25" xfId="2" applyFont="1" applyBorder="1" applyAlignment="1">
      <alignment horizontal="center" vertical="center"/>
    </xf>
    <xf numFmtId="0" fontId="3" fillId="0" borderId="28" xfId="2" applyFont="1" applyBorder="1" applyAlignment="1">
      <alignment horizontal="center" vertical="center"/>
    </xf>
    <xf numFmtId="0" fontId="3" fillId="0" borderId="31" xfId="2" applyFont="1" applyBorder="1" applyAlignment="1">
      <alignment horizontal="center" vertical="center"/>
    </xf>
    <xf numFmtId="0" fontId="3" fillId="0" borderId="36" xfId="2" applyFont="1" applyBorder="1" applyAlignment="1">
      <alignment horizontal="center" vertical="center" wrapText="1"/>
    </xf>
    <xf numFmtId="0" fontId="3" fillId="0" borderId="37" xfId="2" applyFont="1" applyBorder="1" applyAlignment="1">
      <alignment horizontal="center" vertical="center"/>
    </xf>
    <xf numFmtId="0" fontId="3" fillId="0" borderId="38" xfId="2" applyFont="1" applyBorder="1" applyAlignment="1">
      <alignment horizontal="center" vertical="center"/>
    </xf>
    <xf numFmtId="0" fontId="3" fillId="0" borderId="25" xfId="2" applyFont="1" applyBorder="1" applyAlignment="1">
      <alignment horizontal="center" vertical="center" wrapText="1"/>
    </xf>
    <xf numFmtId="0" fontId="0" fillId="0" borderId="28" xfId="2" applyFont="1" applyBorder="1" applyAlignment="1">
      <alignment horizontal="center" vertical="center" wrapText="1"/>
    </xf>
    <xf numFmtId="0" fontId="3" fillId="0" borderId="26" xfId="2" applyFont="1" applyBorder="1" applyAlignment="1">
      <alignment horizontal="center" vertical="center" wrapText="1"/>
    </xf>
    <xf numFmtId="0" fontId="0" fillId="0" borderId="29" xfId="2" applyFont="1" applyBorder="1" applyAlignment="1">
      <alignment horizontal="center" vertical="center" wrapText="1"/>
    </xf>
    <xf numFmtId="0" fontId="0" fillId="0" borderId="30" xfId="2" applyFont="1" applyBorder="1" applyAlignment="1">
      <alignment horizontal="center" vertical="center" wrapText="1"/>
    </xf>
    <xf numFmtId="0" fontId="3" fillId="0" borderId="28" xfId="2" applyFont="1" applyBorder="1" applyAlignment="1">
      <alignment horizontal="center" vertical="center" wrapText="1"/>
    </xf>
    <xf numFmtId="0" fontId="3" fillId="0" borderId="31" xfId="2" applyFont="1" applyBorder="1" applyAlignment="1">
      <alignment horizontal="center" vertical="center" wrapText="1"/>
    </xf>
    <xf numFmtId="0" fontId="0" fillId="0" borderId="25" xfId="2" applyFont="1" applyBorder="1" applyAlignment="1">
      <alignment horizontal="center" vertical="center" wrapText="1"/>
    </xf>
    <xf numFmtId="0" fontId="0" fillId="0" borderId="31" xfId="2" applyFont="1" applyBorder="1" applyAlignment="1">
      <alignment horizontal="center" vertical="center" wrapText="1"/>
    </xf>
    <xf numFmtId="0" fontId="3" fillId="0" borderId="29" xfId="2" applyFont="1" applyBorder="1" applyAlignment="1">
      <alignment horizontal="center" vertical="center" wrapText="1"/>
    </xf>
    <xf numFmtId="0" fontId="3" fillId="0" borderId="30" xfId="2" applyFont="1" applyBorder="1" applyAlignment="1">
      <alignment horizontal="center" vertical="center" wrapText="1"/>
    </xf>
    <xf numFmtId="3" fontId="0" fillId="0" borderId="25" xfId="2" applyNumberFormat="1" applyFont="1" applyBorder="1" applyAlignment="1">
      <alignment horizontal="center"/>
    </xf>
    <xf numFmtId="3" fontId="0" fillId="0" borderId="28" xfId="2" applyNumberFormat="1" applyFont="1" applyBorder="1" applyAlignment="1">
      <alignment horizontal="center"/>
    </xf>
    <xf numFmtId="0" fontId="0" fillId="0" borderId="29" xfId="2" applyFont="1" applyBorder="1" applyAlignment="1">
      <alignment horizontal="center" wrapText="1"/>
    </xf>
    <xf numFmtId="0" fontId="0" fillId="0" borderId="30" xfId="2" applyFont="1" applyBorder="1" applyAlignment="1">
      <alignment horizontal="center" wrapText="1"/>
    </xf>
    <xf numFmtId="3" fontId="0" fillId="0" borderId="31" xfId="2" applyNumberFormat="1" applyFont="1" applyBorder="1" applyAlignment="1">
      <alignment horizontal="center"/>
    </xf>
    <xf numFmtId="0" fontId="0" fillId="0" borderId="28" xfId="2" applyFont="1" applyBorder="1"/>
    <xf numFmtId="0" fontId="0" fillId="0" borderId="31" xfId="2" applyFont="1" applyBorder="1"/>
    <xf numFmtId="3" fontId="0" fillId="0" borderId="21" xfId="2" applyNumberFormat="1" applyFont="1" applyBorder="1" applyAlignment="1">
      <alignment horizontal="center"/>
    </xf>
    <xf numFmtId="3" fontId="0" fillId="0" borderId="22" xfId="2" applyNumberFormat="1" applyFont="1" applyBorder="1" applyAlignment="1">
      <alignment horizontal="center"/>
    </xf>
    <xf numFmtId="3" fontId="0" fillId="0" borderId="35" xfId="2" applyNumberFormat="1" applyFont="1" applyBorder="1" applyAlignment="1">
      <alignment horizontal="center"/>
    </xf>
    <xf numFmtId="0" fontId="0" fillId="0" borderId="28" xfId="2" applyFont="1" applyBorder="1" applyAlignment="1">
      <alignment wrapText="1"/>
    </xf>
    <xf numFmtId="0" fontId="0" fillId="0" borderId="31" xfId="2" applyFont="1" applyBorder="1" applyAlignment="1">
      <alignment wrapText="1"/>
    </xf>
    <xf numFmtId="0" fontId="3" fillId="0" borderId="32" xfId="2" applyFont="1" applyBorder="1" applyAlignment="1">
      <alignment horizontal="center" vertical="center" wrapText="1"/>
    </xf>
    <xf numFmtId="0" fontId="0" fillId="0" borderId="0" xfId="2" applyFont="1" applyAlignment="1">
      <alignment horizontal="center" wrapText="1"/>
    </xf>
    <xf numFmtId="0" fontId="0" fillId="0" borderId="33" xfId="2" applyFont="1" applyBorder="1" applyAlignment="1">
      <alignment horizontal="center" wrapText="1"/>
    </xf>
    <xf numFmtId="3" fontId="3" fillId="0" borderId="27" xfId="2" applyNumberFormat="1" applyFont="1" applyBorder="1" applyAlignment="1">
      <alignment horizontal="center" vertical="center" wrapText="1"/>
    </xf>
    <xf numFmtId="3" fontId="0" fillId="0" borderId="22" xfId="2" applyNumberFormat="1" applyFont="1" applyBorder="1" applyAlignment="1">
      <alignment horizontal="center" wrapText="1"/>
    </xf>
    <xf numFmtId="3" fontId="3" fillId="0" borderId="22" xfId="2" applyNumberFormat="1" applyFont="1" applyBorder="1" applyAlignment="1">
      <alignment horizontal="center" vertical="center" wrapText="1"/>
    </xf>
    <xf numFmtId="3" fontId="0" fillId="0" borderId="34" xfId="2" applyNumberFormat="1" applyFont="1" applyBorder="1" applyAlignment="1">
      <alignment horizontal="center" wrapText="1"/>
    </xf>
    <xf numFmtId="0" fontId="0" fillId="0" borderId="28" xfId="2" applyFont="1" applyBorder="1" applyAlignment="1">
      <alignment vertical="center"/>
    </xf>
    <xf numFmtId="0" fontId="0" fillId="0" borderId="31" xfId="2" applyFont="1" applyBorder="1" applyAlignment="1">
      <alignment vertical="center"/>
    </xf>
    <xf numFmtId="3" fontId="3" fillId="0" borderId="25" xfId="2" applyNumberFormat="1" applyFont="1" applyBorder="1" applyAlignment="1">
      <alignment horizontal="center" vertical="center" wrapText="1"/>
    </xf>
    <xf numFmtId="3" fontId="3" fillId="0" borderId="28" xfId="2" applyNumberFormat="1" applyFont="1" applyBorder="1" applyAlignment="1">
      <alignment horizontal="center" vertical="center" wrapText="1"/>
    </xf>
    <xf numFmtId="3" fontId="3" fillId="0" borderId="31" xfId="2" applyNumberFormat="1" applyFont="1" applyBorder="1" applyAlignment="1">
      <alignment horizontal="center" vertical="center" wrapText="1"/>
    </xf>
    <xf numFmtId="0" fontId="0" fillId="3" borderId="42" xfId="2" applyFont="1" applyFill="1" applyBorder="1" applyAlignment="1" applyProtection="1">
      <alignment horizontal="left" vertical="top" wrapText="1"/>
      <protection locked="0"/>
    </xf>
    <xf numFmtId="0" fontId="0" fillId="3" borderId="16" xfId="2" applyFont="1" applyFill="1" applyBorder="1" applyAlignment="1" applyProtection="1">
      <alignment horizontal="left" vertical="top" wrapText="1"/>
      <protection locked="0"/>
    </xf>
    <xf numFmtId="0" fontId="0" fillId="3" borderId="43" xfId="2" applyFont="1" applyFill="1" applyBorder="1" applyAlignment="1" applyProtection="1">
      <alignment horizontal="left" vertical="top" wrapText="1"/>
      <protection locked="0"/>
    </xf>
    <xf numFmtId="0" fontId="0" fillId="3" borderId="15" xfId="2" applyFont="1" applyFill="1" applyBorder="1" applyAlignment="1" applyProtection="1">
      <alignment horizontal="center" vertical="center" wrapText="1"/>
      <protection locked="0"/>
    </xf>
    <xf numFmtId="0" fontId="0" fillId="3" borderId="16" xfId="2" applyFont="1" applyFill="1" applyBorder="1" applyAlignment="1" applyProtection="1">
      <alignment horizontal="center" vertical="center" wrapText="1"/>
      <protection locked="0"/>
    </xf>
    <xf numFmtId="0" fontId="0" fillId="3" borderId="17" xfId="2" applyFont="1" applyFill="1" applyBorder="1" applyAlignment="1" applyProtection="1">
      <alignment horizontal="center" vertical="center" wrapText="1"/>
      <protection locked="0"/>
    </xf>
    <xf numFmtId="38" fontId="0" fillId="3" borderId="15" xfId="2" applyNumberFormat="1" applyFont="1" applyFill="1" applyBorder="1" applyAlignment="1" applyProtection="1">
      <alignment horizontal="center" vertical="center"/>
      <protection locked="0"/>
    </xf>
    <xf numFmtId="38" fontId="0" fillId="3" borderId="43" xfId="2" applyNumberFormat="1" applyFont="1" applyFill="1" applyBorder="1" applyAlignment="1" applyProtection="1">
      <alignment horizontal="center" vertical="center"/>
      <protection locked="0"/>
    </xf>
    <xf numFmtId="0" fontId="0" fillId="0" borderId="39" xfId="2" applyFont="1" applyBorder="1" applyAlignment="1">
      <alignment horizontal="left" vertical="center" wrapText="1"/>
    </xf>
    <xf numFmtId="0" fontId="0" fillId="0" borderId="40" xfId="2" applyFont="1" applyBorder="1" applyAlignment="1">
      <alignment horizontal="left" vertical="center" wrapText="1"/>
    </xf>
    <xf numFmtId="0" fontId="0" fillId="0" borderId="41" xfId="2" applyFont="1" applyBorder="1" applyAlignment="1">
      <alignment horizontal="left" vertical="center" wrapText="1"/>
    </xf>
    <xf numFmtId="0" fontId="0" fillId="0" borderId="44" xfId="2" applyFont="1" applyBorder="1" applyAlignment="1">
      <alignment horizontal="right" vertical="center" wrapText="1"/>
    </xf>
    <xf numFmtId="0" fontId="0" fillId="0" borderId="41" xfId="2" applyFont="1" applyBorder="1" applyAlignment="1">
      <alignment horizontal="right" vertical="center" wrapText="1"/>
    </xf>
    <xf numFmtId="166" fontId="0" fillId="0" borderId="44" xfId="2" applyNumberFormat="1" applyFont="1" applyBorder="1" applyAlignment="1">
      <alignment horizontal="center" vertical="center" wrapText="1"/>
    </xf>
    <xf numFmtId="166" fontId="0" fillId="0" borderId="40" xfId="2" applyNumberFormat="1" applyFont="1" applyBorder="1" applyAlignment="1">
      <alignment horizontal="center" vertical="center" wrapText="1"/>
    </xf>
    <xf numFmtId="166" fontId="0" fillId="0" borderId="41" xfId="2" applyNumberFormat="1" applyFont="1" applyBorder="1" applyAlignment="1">
      <alignment horizontal="center" vertical="center" wrapText="1"/>
    </xf>
    <xf numFmtId="2" fontId="18" fillId="0" borderId="45" xfId="5" applyNumberFormat="1" applyFont="1" applyFill="1" applyBorder="1" applyAlignment="1">
      <alignment horizontal="center" vertical="center"/>
    </xf>
    <xf numFmtId="2" fontId="18" fillId="0" borderId="46" xfId="5" applyNumberFormat="1" applyFont="1" applyFill="1" applyBorder="1" applyAlignment="1">
      <alignment horizontal="center" vertical="center"/>
    </xf>
    <xf numFmtId="0" fontId="3" fillId="7" borderId="42" xfId="2" applyFont="1" applyFill="1" applyBorder="1" applyAlignment="1">
      <alignment horizontal="center"/>
    </xf>
    <xf numFmtId="0" fontId="3" fillId="7" borderId="16" xfId="2" applyFont="1" applyFill="1" applyBorder="1" applyAlignment="1">
      <alignment horizontal="center"/>
    </xf>
    <xf numFmtId="0" fontId="3" fillId="7" borderId="15" xfId="2" applyFont="1" applyFill="1" applyBorder="1" applyAlignment="1">
      <alignment horizontal="center" wrapText="1"/>
    </xf>
    <xf numFmtId="0" fontId="3" fillId="7" borderId="16" xfId="2" applyFont="1" applyFill="1" applyBorder="1" applyAlignment="1">
      <alignment horizontal="center" wrapText="1"/>
    </xf>
    <xf numFmtId="0" fontId="3" fillId="7" borderId="17" xfId="2" applyFont="1" applyFill="1" applyBorder="1" applyAlignment="1">
      <alignment horizontal="center" wrapText="1"/>
    </xf>
    <xf numFmtId="0" fontId="3" fillId="7" borderId="43" xfId="2" applyFont="1" applyFill="1" applyBorder="1" applyAlignment="1">
      <alignment horizontal="center" wrapText="1"/>
    </xf>
    <xf numFmtId="0" fontId="0" fillId="3" borderId="15" xfId="2" applyFont="1" applyFill="1" applyBorder="1" applyAlignment="1" applyProtection="1">
      <alignment horizontal="center" vertical="center"/>
      <protection locked="0"/>
    </xf>
    <xf numFmtId="0" fontId="0" fillId="3" borderId="16" xfId="2" applyFont="1" applyFill="1" applyBorder="1" applyAlignment="1" applyProtection="1">
      <alignment horizontal="center" vertical="center"/>
      <protection locked="0"/>
    </xf>
    <xf numFmtId="0" fontId="0" fillId="3" borderId="17" xfId="2" applyFont="1" applyFill="1" applyBorder="1" applyAlignment="1" applyProtection="1">
      <alignment horizontal="center" vertical="center"/>
      <protection locked="0"/>
    </xf>
    <xf numFmtId="165" fontId="0" fillId="3" borderId="15" xfId="2" applyNumberFormat="1" applyFont="1" applyFill="1" applyBorder="1" applyAlignment="1" applyProtection="1">
      <alignment horizontal="center" vertical="center"/>
      <protection locked="0"/>
    </xf>
    <xf numFmtId="165" fontId="0" fillId="3" borderId="16" xfId="2" applyNumberFormat="1" applyFont="1" applyFill="1" applyBorder="1" applyAlignment="1" applyProtection="1">
      <alignment horizontal="center" vertical="center"/>
      <protection locked="0"/>
    </xf>
    <xf numFmtId="165" fontId="0" fillId="3" borderId="43" xfId="2" applyNumberFormat="1" applyFont="1" applyFill="1" applyBorder="1" applyAlignment="1" applyProtection="1">
      <alignment horizontal="center" vertical="center"/>
      <protection locked="0"/>
    </xf>
    <xf numFmtId="0" fontId="0" fillId="0" borderId="8" xfId="2" applyFont="1" applyBorder="1" applyAlignment="1">
      <alignment horizontal="left" vertical="center" wrapText="1"/>
    </xf>
    <xf numFmtId="0" fontId="0" fillId="0" borderId="9" xfId="2" applyFont="1" applyBorder="1" applyAlignment="1">
      <alignment horizontal="left" vertical="center" wrapText="1"/>
    </xf>
    <xf numFmtId="2" fontId="20" fillId="0" borderId="15" xfId="3" applyNumberFormat="1" applyFont="1" applyBorder="1" applyAlignment="1">
      <alignment horizontal="center" vertical="center"/>
    </xf>
    <xf numFmtId="2" fontId="20" fillId="0" borderId="43" xfId="3" applyNumberFormat="1" applyFont="1" applyBorder="1" applyAlignment="1">
      <alignment horizontal="center" vertical="center"/>
    </xf>
    <xf numFmtId="0" fontId="0" fillId="0" borderId="42" xfId="2" applyFont="1" applyBorder="1" applyAlignment="1">
      <alignment horizontal="left" vertical="center" wrapText="1"/>
    </xf>
    <xf numFmtId="0" fontId="0" fillId="0" borderId="16" xfId="2" applyFont="1" applyBorder="1" applyAlignment="1">
      <alignment horizontal="left" vertical="center" wrapText="1"/>
    </xf>
    <xf numFmtId="0" fontId="0" fillId="0" borderId="15" xfId="6" applyFont="1" applyFill="1" applyBorder="1" applyAlignment="1">
      <alignment horizontal="center" vertical="center" wrapText="1"/>
      <protection locked="0"/>
    </xf>
    <xf numFmtId="0" fontId="0" fillId="0" borderId="16" xfId="6" applyFont="1" applyFill="1" applyBorder="1" applyAlignment="1">
      <alignment horizontal="center" vertical="center" wrapText="1"/>
      <protection locked="0"/>
    </xf>
    <xf numFmtId="0" fontId="0" fillId="0" borderId="17" xfId="6" applyFont="1" applyFill="1" applyBorder="1" applyAlignment="1">
      <alignment horizontal="center" vertical="center" wrapText="1"/>
      <protection locked="0"/>
    </xf>
    <xf numFmtId="0" fontId="3" fillId="0" borderId="15" xfId="2" applyFont="1" applyBorder="1" applyAlignment="1">
      <alignment horizontal="center" wrapText="1"/>
    </xf>
    <xf numFmtId="0" fontId="3" fillId="0" borderId="16" xfId="2" applyFont="1" applyBorder="1" applyAlignment="1">
      <alignment horizontal="center" wrapText="1"/>
    </xf>
    <xf numFmtId="0" fontId="3" fillId="0" borderId="43" xfId="2" applyFont="1" applyBorder="1" applyAlignment="1">
      <alignment horizontal="center" wrapText="1"/>
    </xf>
    <xf numFmtId="2" fontId="17" fillId="0" borderId="4" xfId="5" applyNumberFormat="1" applyFont="1" applyFill="1" applyBorder="1" applyAlignment="1">
      <alignment horizontal="left" vertical="center" wrapText="1"/>
    </xf>
    <xf numFmtId="2" fontId="17" fillId="0" borderId="5" xfId="5" applyNumberFormat="1" applyFont="1" applyFill="1" applyBorder="1" applyAlignment="1">
      <alignment horizontal="left" vertical="center" wrapText="1"/>
    </xf>
    <xf numFmtId="2" fontId="17" fillId="0" borderId="5" xfId="5" applyNumberFormat="1" applyFont="1" applyFill="1" applyBorder="1" applyAlignment="1">
      <alignment horizontal="center" vertical="center"/>
    </xf>
    <xf numFmtId="2" fontId="17" fillId="0" borderId="14" xfId="5" applyNumberFormat="1" applyFont="1" applyFill="1" applyBorder="1" applyAlignment="1">
      <alignment horizontal="center" vertical="center"/>
    </xf>
    <xf numFmtId="0" fontId="0" fillId="0" borderId="39" xfId="2" applyFont="1" applyFill="1" applyBorder="1" applyAlignment="1">
      <alignment horizontal="left" vertical="center" wrapText="1"/>
    </xf>
    <xf numFmtId="0" fontId="0" fillId="0" borderId="40" xfId="2" applyFont="1" applyFill="1" applyBorder="1" applyAlignment="1">
      <alignment horizontal="left" vertical="center" wrapText="1"/>
    </xf>
    <xf numFmtId="0" fontId="0" fillId="0" borderId="41" xfId="2" applyFont="1" applyFill="1" applyBorder="1" applyAlignment="1">
      <alignment horizontal="left" vertical="center" wrapText="1"/>
    </xf>
    <xf numFmtId="2" fontId="18" fillId="0" borderId="9" xfId="5" applyNumberFormat="1" applyFont="1" applyFill="1" applyBorder="1" applyAlignment="1">
      <alignment horizontal="center" vertical="center"/>
    </xf>
    <xf numFmtId="2" fontId="18" fillId="0" borderId="10" xfId="5" applyNumberFormat="1" applyFont="1" applyFill="1" applyBorder="1" applyAlignment="1">
      <alignment horizontal="center" vertical="center"/>
    </xf>
    <xf numFmtId="0" fontId="0" fillId="0" borderId="17" xfId="2" applyFont="1" applyBorder="1" applyAlignment="1">
      <alignment horizontal="left" vertical="center" wrapText="1"/>
    </xf>
    <xf numFmtId="0" fontId="0" fillId="3" borderId="15" xfId="6" applyFont="1" applyBorder="1" applyAlignment="1">
      <alignment horizontal="center" vertical="center" wrapText="1"/>
      <protection locked="0"/>
    </xf>
    <xf numFmtId="0" fontId="0" fillId="3" borderId="16" xfId="6" applyFont="1" applyBorder="1" applyAlignment="1">
      <alignment horizontal="center" vertical="center" wrapText="1"/>
      <protection locked="0"/>
    </xf>
    <xf numFmtId="0" fontId="0" fillId="3" borderId="17" xfId="6" applyFont="1" applyBorder="1" applyAlignment="1">
      <alignment horizontal="center" vertical="center" wrapText="1"/>
      <protection locked="0"/>
    </xf>
    <xf numFmtId="2" fontId="11" fillId="3" borderId="5" xfId="3" applyNumberFormat="1" applyFont="1" applyFill="1" applyBorder="1" applyAlignment="1" applyProtection="1">
      <alignment horizontal="left" vertical="center"/>
      <protection locked="0"/>
    </xf>
    <xf numFmtId="0" fontId="9" fillId="0" borderId="8" xfId="2" applyFont="1" applyBorder="1" applyAlignment="1">
      <alignment horizontal="center"/>
    </xf>
    <xf numFmtId="0" fontId="9" fillId="0" borderId="9" xfId="2" applyFont="1" applyBorder="1" applyAlignment="1">
      <alignment horizontal="center"/>
    </xf>
    <xf numFmtId="0" fontId="9" fillId="0" borderId="10" xfId="2" applyFont="1" applyBorder="1" applyAlignment="1">
      <alignment horizontal="center"/>
    </xf>
    <xf numFmtId="0" fontId="13" fillId="0" borderId="8" xfId="2" applyFont="1" applyBorder="1" applyAlignment="1">
      <alignment horizontal="center" wrapText="1"/>
    </xf>
    <xf numFmtId="0" fontId="13" fillId="0" borderId="9" xfId="2" applyFont="1" applyBorder="1" applyAlignment="1">
      <alignment horizontal="center" wrapText="1"/>
    </xf>
    <xf numFmtId="9" fontId="13" fillId="0" borderId="9" xfId="4" applyFont="1" applyBorder="1" applyAlignment="1" applyProtection="1">
      <alignment horizontal="center" wrapText="1"/>
    </xf>
    <xf numFmtId="9" fontId="13" fillId="0" borderId="10" xfId="4" applyFont="1" applyBorder="1" applyAlignment="1" applyProtection="1">
      <alignment horizontal="center" wrapText="1"/>
    </xf>
    <xf numFmtId="0" fontId="0" fillId="5" borderId="15" xfId="0" applyFill="1" applyBorder="1" applyAlignment="1">
      <alignment horizontal="left" vertical="top"/>
    </xf>
    <xf numFmtId="0" fontId="0" fillId="5" borderId="16" xfId="0" applyFill="1" applyBorder="1" applyAlignment="1">
      <alignment horizontal="left" vertical="top"/>
    </xf>
    <xf numFmtId="0" fontId="0" fillId="5" borderId="17" xfId="0" applyFill="1" applyBorder="1" applyAlignment="1">
      <alignment horizontal="left" vertical="top"/>
    </xf>
    <xf numFmtId="2" fontId="11" fillId="3" borderId="49" xfId="3" applyNumberFormat="1" applyFont="1" applyFill="1" applyBorder="1" applyAlignment="1" applyProtection="1">
      <alignment horizontal="left" vertical="center"/>
      <protection locked="0"/>
    </xf>
    <xf numFmtId="0" fontId="9" fillId="0" borderId="51" xfId="2" applyFont="1" applyBorder="1" applyAlignment="1">
      <alignment horizontal="center"/>
    </xf>
    <xf numFmtId="0" fontId="9" fillId="0" borderId="52" xfId="2" applyFont="1" applyBorder="1" applyAlignment="1">
      <alignment horizontal="center"/>
    </xf>
    <xf numFmtId="0" fontId="9" fillId="0" borderId="24" xfId="2" applyFont="1" applyBorder="1" applyAlignment="1">
      <alignment horizontal="center"/>
    </xf>
    <xf numFmtId="0" fontId="13" fillId="0" borderId="47" xfId="2" applyFont="1" applyBorder="1" applyAlignment="1">
      <alignment horizontal="center" wrapText="1"/>
    </xf>
    <xf numFmtId="0" fontId="13" fillId="0" borderId="45" xfId="2" applyFont="1" applyBorder="1" applyAlignment="1">
      <alignment horizontal="center" wrapText="1"/>
    </xf>
    <xf numFmtId="9" fontId="13" fillId="0" borderId="45" xfId="4" applyFont="1" applyBorder="1" applyAlignment="1" applyProtection="1">
      <alignment horizontal="center" wrapText="1"/>
    </xf>
    <xf numFmtId="9" fontId="13" fillId="0" borderId="46" xfId="4" applyFont="1" applyBorder="1" applyAlignment="1" applyProtection="1">
      <alignment horizontal="center" wrapText="1"/>
    </xf>
  </cellXfs>
  <cellStyles count="7">
    <cellStyle name="01 TEXT 2" xfId="6" xr:uid="{7AD29A69-E6C3-42B7-AFAF-6634C40FB39F}"/>
    <cellStyle name="Currency" xfId="1" builtinId="4"/>
    <cellStyle name="Normal" xfId="0" builtinId="0"/>
    <cellStyle name="Normal 2" xfId="2" xr:uid="{5830A63B-01A8-4D0E-A5FD-78674133C32C}"/>
    <cellStyle name="Normal 3 3" xfId="5" xr:uid="{6E576149-93BF-4499-88AF-CB9E25733E44}"/>
    <cellStyle name="Normal_Lachen Tara draft serna project report" xfId="3" xr:uid="{9D15251D-D8D6-40B6-BABA-427D69F9EEC3}"/>
    <cellStyle name="Percent 2" xfId="4" xr:uid="{3A204684-4E96-4A9C-8532-F73E317CEB62}"/>
  </cellStyles>
  <dxfs count="16">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7AD83B-6A2F-4904-B703-631C582979C3}">
  <sheetPr>
    <pageSetUpPr fitToPage="1"/>
  </sheetPr>
  <dimension ref="A1:S28"/>
  <sheetViews>
    <sheetView zoomScale="70" zoomScaleNormal="70" workbookViewId="0">
      <selection activeCell="K21" sqref="K21"/>
    </sheetView>
  </sheetViews>
  <sheetFormatPr defaultRowHeight="12.75" x14ac:dyDescent="0.35"/>
  <cols>
    <col min="1" max="1" width="32.33203125" style="1" customWidth="1"/>
    <col min="2" max="3" width="16.796875" style="1" customWidth="1"/>
    <col min="4" max="17" width="11.19921875" style="1" bestFit="1" customWidth="1"/>
    <col min="18" max="16384" width="9.06640625" style="1"/>
  </cols>
  <sheetData>
    <row r="1" spans="1:17" ht="13.15" x14ac:dyDescent="0.4">
      <c r="A1" s="2" t="s">
        <v>0</v>
      </c>
    </row>
    <row r="2" spans="1:17" ht="13.15" x14ac:dyDescent="0.4">
      <c r="A2" s="2" t="s">
        <v>1</v>
      </c>
    </row>
    <row r="3" spans="1:17" ht="13.15" x14ac:dyDescent="0.4">
      <c r="A3" s="2"/>
    </row>
    <row r="4" spans="1:17" ht="78" customHeight="1" x14ac:dyDescent="0.35">
      <c r="A4" s="144" t="s">
        <v>64</v>
      </c>
      <c r="B4" s="144"/>
      <c r="C4" s="144"/>
      <c r="D4" s="144"/>
      <c r="E4" s="144"/>
      <c r="F4" s="144"/>
      <c r="G4" s="144"/>
      <c r="H4" s="144"/>
      <c r="I4" s="144"/>
      <c r="J4" s="144"/>
      <c r="K4" s="144"/>
    </row>
    <row r="5" spans="1:17" ht="13.15" x14ac:dyDescent="0.35">
      <c r="A5" s="51" t="s">
        <v>57</v>
      </c>
      <c r="B5" s="68"/>
      <c r="C5" s="50"/>
      <c r="D5" s="50"/>
      <c r="E5" s="50"/>
      <c r="F5" s="50"/>
      <c r="G5" s="50"/>
      <c r="H5" s="50"/>
      <c r="I5" s="50"/>
      <c r="J5" s="50"/>
      <c r="K5" s="50"/>
    </row>
    <row r="6" spans="1:17" ht="13.15" x14ac:dyDescent="0.35">
      <c r="A6" s="51" t="s">
        <v>56</v>
      </c>
      <c r="B6" s="68"/>
      <c r="D6" s="50"/>
      <c r="E6" s="50"/>
      <c r="F6" s="50"/>
      <c r="G6" s="50"/>
      <c r="H6" s="50"/>
      <c r="I6" s="50"/>
      <c r="J6" s="50"/>
      <c r="K6" s="50"/>
    </row>
    <row r="7" spans="1:17" ht="13.15" x14ac:dyDescent="0.35">
      <c r="A7" s="51" t="s">
        <v>60</v>
      </c>
      <c r="B7" s="68"/>
      <c r="D7" s="50"/>
      <c r="E7" s="50"/>
      <c r="F7" s="50"/>
      <c r="G7" s="50"/>
      <c r="H7" s="50"/>
      <c r="I7" s="50"/>
      <c r="J7" s="50"/>
      <c r="K7" s="50"/>
    </row>
    <row r="8" spans="1:17" ht="26.25" x14ac:dyDescent="0.35">
      <c r="A8" s="51" t="s">
        <v>58</v>
      </c>
      <c r="B8" s="68"/>
      <c r="D8" s="50"/>
      <c r="E8" s="50"/>
      <c r="F8" s="50"/>
      <c r="G8" s="50"/>
      <c r="H8" s="50"/>
      <c r="I8" s="50"/>
      <c r="J8" s="50"/>
      <c r="K8" s="50"/>
    </row>
    <row r="9" spans="1:17" ht="13.15" x14ac:dyDescent="0.35">
      <c r="A9" s="51" t="s">
        <v>59</v>
      </c>
      <c r="B9" s="69">
        <f>B7-B8</f>
        <v>0</v>
      </c>
      <c r="D9" s="50"/>
      <c r="E9" s="50"/>
      <c r="F9" s="50"/>
      <c r="G9" s="50"/>
      <c r="H9" s="50"/>
      <c r="I9" s="50"/>
      <c r="J9" s="50"/>
      <c r="K9" s="50"/>
    </row>
    <row r="11" spans="1:17" s="2" customFormat="1" ht="13.15" x14ac:dyDescent="0.4">
      <c r="A11" s="2" t="s">
        <v>6</v>
      </c>
      <c r="B11" s="53" t="s">
        <v>2</v>
      </c>
      <c r="C11" s="52">
        <v>1</v>
      </c>
      <c r="D11" s="52">
        <f>C11+1</f>
        <v>2</v>
      </c>
      <c r="E11" s="52">
        <f t="shared" ref="E11:Q11" si="0">D11+1</f>
        <v>3</v>
      </c>
      <c r="F11" s="52">
        <f t="shared" si="0"/>
        <v>4</v>
      </c>
      <c r="G11" s="52">
        <f t="shared" si="0"/>
        <v>5</v>
      </c>
      <c r="H11" s="52">
        <f t="shared" si="0"/>
        <v>6</v>
      </c>
      <c r="I11" s="52">
        <f t="shared" si="0"/>
        <v>7</v>
      </c>
      <c r="J11" s="52">
        <f t="shared" si="0"/>
        <v>8</v>
      </c>
      <c r="K11" s="52">
        <f t="shared" si="0"/>
        <v>9</v>
      </c>
      <c r="L11" s="52">
        <f t="shared" si="0"/>
        <v>10</v>
      </c>
      <c r="M11" s="52">
        <f t="shared" si="0"/>
        <v>11</v>
      </c>
      <c r="N11" s="52">
        <f t="shared" si="0"/>
        <v>12</v>
      </c>
      <c r="O11" s="52">
        <f t="shared" si="0"/>
        <v>13</v>
      </c>
      <c r="P11" s="52">
        <f t="shared" si="0"/>
        <v>14</v>
      </c>
      <c r="Q11" s="52">
        <f t="shared" si="0"/>
        <v>15</v>
      </c>
    </row>
    <row r="12" spans="1:17" x14ac:dyDescent="0.35">
      <c r="A12" s="4" t="s">
        <v>11</v>
      </c>
    </row>
    <row r="13" spans="1:17" x14ac:dyDescent="0.35">
      <c r="A13" s="1" t="s">
        <v>3</v>
      </c>
      <c r="B13" s="3">
        <v>0.02</v>
      </c>
      <c r="C13" s="61"/>
      <c r="D13" s="7">
        <f>C13*(1+$B$13)</f>
        <v>0</v>
      </c>
      <c r="E13" s="7">
        <f t="shared" ref="E13:Q13" si="1">D13*(1+$B$13)</f>
        <v>0</v>
      </c>
      <c r="F13" s="7">
        <f t="shared" si="1"/>
        <v>0</v>
      </c>
      <c r="G13" s="7">
        <f t="shared" si="1"/>
        <v>0</v>
      </c>
      <c r="H13" s="7">
        <f t="shared" si="1"/>
        <v>0</v>
      </c>
      <c r="I13" s="7">
        <f t="shared" si="1"/>
        <v>0</v>
      </c>
      <c r="J13" s="7">
        <f t="shared" si="1"/>
        <v>0</v>
      </c>
      <c r="K13" s="7">
        <f t="shared" si="1"/>
        <v>0</v>
      </c>
      <c r="L13" s="7">
        <f t="shared" si="1"/>
        <v>0</v>
      </c>
      <c r="M13" s="7">
        <f t="shared" si="1"/>
        <v>0</v>
      </c>
      <c r="N13" s="7">
        <f t="shared" si="1"/>
        <v>0</v>
      </c>
      <c r="O13" s="7">
        <f t="shared" si="1"/>
        <v>0</v>
      </c>
      <c r="P13" s="7">
        <f t="shared" si="1"/>
        <v>0</v>
      </c>
      <c r="Q13" s="7">
        <f t="shared" si="1"/>
        <v>0</v>
      </c>
    </row>
    <row r="14" spans="1:17" x14ac:dyDescent="0.35">
      <c r="A14" s="1" t="s">
        <v>4</v>
      </c>
      <c r="B14" s="3">
        <v>0.05</v>
      </c>
      <c r="C14" s="7">
        <f>-C13*0.05</f>
        <v>0</v>
      </c>
      <c r="D14" s="7">
        <f>-D13*0.05</f>
        <v>0</v>
      </c>
      <c r="E14" s="7">
        <f t="shared" ref="E14:Q14" si="2">-E13*0.05</f>
        <v>0</v>
      </c>
      <c r="F14" s="7">
        <f t="shared" si="2"/>
        <v>0</v>
      </c>
      <c r="G14" s="7">
        <f t="shared" si="2"/>
        <v>0</v>
      </c>
      <c r="H14" s="7">
        <f t="shared" si="2"/>
        <v>0</v>
      </c>
      <c r="I14" s="7">
        <f t="shared" si="2"/>
        <v>0</v>
      </c>
      <c r="J14" s="7">
        <f t="shared" si="2"/>
        <v>0</v>
      </c>
      <c r="K14" s="7">
        <f t="shared" si="2"/>
        <v>0</v>
      </c>
      <c r="L14" s="7">
        <f t="shared" si="2"/>
        <v>0</v>
      </c>
      <c r="M14" s="7">
        <f t="shared" si="2"/>
        <v>0</v>
      </c>
      <c r="N14" s="7">
        <f t="shared" si="2"/>
        <v>0</v>
      </c>
      <c r="O14" s="7">
        <f t="shared" si="2"/>
        <v>0</v>
      </c>
      <c r="P14" s="7">
        <f t="shared" si="2"/>
        <v>0</v>
      </c>
      <c r="Q14" s="7">
        <f t="shared" si="2"/>
        <v>0</v>
      </c>
    </row>
    <row r="15" spans="1:17" x14ac:dyDescent="0.35">
      <c r="A15" s="1" t="s">
        <v>63</v>
      </c>
      <c r="B15" s="3"/>
      <c r="C15" s="7">
        <f>B8*1400*12+B9*1000*12</f>
        <v>0</v>
      </c>
      <c r="D15" s="7">
        <f>C15</f>
        <v>0</v>
      </c>
      <c r="E15" s="7">
        <f>C15</f>
        <v>0</v>
      </c>
      <c r="F15" s="7">
        <v>0</v>
      </c>
      <c r="G15" s="7">
        <v>0</v>
      </c>
      <c r="H15" s="7">
        <v>0</v>
      </c>
      <c r="I15" s="7">
        <v>0</v>
      </c>
      <c r="J15" s="7">
        <v>0</v>
      </c>
      <c r="K15" s="7">
        <v>0</v>
      </c>
      <c r="L15" s="7">
        <v>0</v>
      </c>
      <c r="M15" s="7">
        <v>0</v>
      </c>
      <c r="N15" s="7">
        <v>0</v>
      </c>
      <c r="O15" s="7">
        <v>0</v>
      </c>
      <c r="P15" s="7">
        <v>0</v>
      </c>
      <c r="Q15" s="7">
        <v>0</v>
      </c>
    </row>
    <row r="16" spans="1:17" x14ac:dyDescent="0.35">
      <c r="A16" s="5" t="s">
        <v>5</v>
      </c>
      <c r="B16" s="3">
        <v>0.02</v>
      </c>
      <c r="C16" s="60"/>
      <c r="D16" s="8">
        <f>C16*(1+$B$16)</f>
        <v>0</v>
      </c>
      <c r="E16" s="8">
        <f t="shared" ref="E16:Q16" si="3">D16*(1+$B$16)</f>
        <v>0</v>
      </c>
      <c r="F16" s="8">
        <f t="shared" si="3"/>
        <v>0</v>
      </c>
      <c r="G16" s="8">
        <f t="shared" si="3"/>
        <v>0</v>
      </c>
      <c r="H16" s="8">
        <f t="shared" si="3"/>
        <v>0</v>
      </c>
      <c r="I16" s="8">
        <f t="shared" si="3"/>
        <v>0</v>
      </c>
      <c r="J16" s="8">
        <f t="shared" si="3"/>
        <v>0</v>
      </c>
      <c r="K16" s="8">
        <f t="shared" si="3"/>
        <v>0</v>
      </c>
      <c r="L16" s="8">
        <f t="shared" si="3"/>
        <v>0</v>
      </c>
      <c r="M16" s="8">
        <f t="shared" si="3"/>
        <v>0</v>
      </c>
      <c r="N16" s="8">
        <f t="shared" si="3"/>
        <v>0</v>
      </c>
      <c r="O16" s="8">
        <f t="shared" si="3"/>
        <v>0</v>
      </c>
      <c r="P16" s="8">
        <f t="shared" si="3"/>
        <v>0</v>
      </c>
      <c r="Q16" s="8">
        <f t="shared" si="3"/>
        <v>0</v>
      </c>
    </row>
    <row r="17" spans="1:19" x14ac:dyDescent="0.35">
      <c r="A17" s="1" t="s">
        <v>13</v>
      </c>
      <c r="B17" s="3"/>
      <c r="C17" s="7">
        <f t="shared" ref="C17:Q17" si="4">SUM(C13:C16)</f>
        <v>0</v>
      </c>
      <c r="D17" s="7">
        <f t="shared" si="4"/>
        <v>0</v>
      </c>
      <c r="E17" s="7">
        <f t="shared" si="4"/>
        <v>0</v>
      </c>
      <c r="F17" s="7">
        <f t="shared" si="4"/>
        <v>0</v>
      </c>
      <c r="G17" s="7">
        <f t="shared" si="4"/>
        <v>0</v>
      </c>
      <c r="H17" s="7">
        <f t="shared" si="4"/>
        <v>0</v>
      </c>
      <c r="I17" s="7">
        <f t="shared" si="4"/>
        <v>0</v>
      </c>
      <c r="J17" s="7">
        <f t="shared" si="4"/>
        <v>0</v>
      </c>
      <c r="K17" s="7">
        <f t="shared" si="4"/>
        <v>0</v>
      </c>
      <c r="L17" s="7">
        <f t="shared" si="4"/>
        <v>0</v>
      </c>
      <c r="M17" s="7">
        <f t="shared" si="4"/>
        <v>0</v>
      </c>
      <c r="N17" s="7">
        <f t="shared" si="4"/>
        <v>0</v>
      </c>
      <c r="O17" s="7">
        <f t="shared" si="4"/>
        <v>0</v>
      </c>
      <c r="P17" s="7">
        <f t="shared" si="4"/>
        <v>0</v>
      </c>
      <c r="Q17" s="7">
        <f t="shared" si="4"/>
        <v>0</v>
      </c>
    </row>
    <row r="18" spans="1:19" x14ac:dyDescent="0.35">
      <c r="C18" s="7"/>
      <c r="D18" s="7"/>
      <c r="E18" s="7"/>
      <c r="F18" s="7"/>
      <c r="G18" s="7"/>
      <c r="H18" s="7"/>
      <c r="I18" s="7"/>
      <c r="J18" s="7"/>
      <c r="K18" s="7"/>
      <c r="L18" s="7"/>
      <c r="M18" s="7"/>
      <c r="N18" s="7"/>
      <c r="O18" s="7"/>
      <c r="P18" s="7"/>
      <c r="Q18" s="7"/>
    </row>
    <row r="19" spans="1:19" x14ac:dyDescent="0.35">
      <c r="A19" s="4" t="s">
        <v>10</v>
      </c>
      <c r="C19" s="7"/>
      <c r="D19" s="7"/>
      <c r="E19" s="7"/>
      <c r="F19" s="7"/>
      <c r="G19" s="7"/>
      <c r="H19" s="7"/>
      <c r="I19" s="7"/>
      <c r="J19" s="7"/>
      <c r="K19" s="7"/>
      <c r="L19" s="7"/>
      <c r="M19" s="7"/>
      <c r="N19" s="7"/>
      <c r="O19" s="7"/>
      <c r="P19" s="7"/>
      <c r="Q19" s="7"/>
    </row>
    <row r="20" spans="1:19" x14ac:dyDescent="0.35">
      <c r="A20" s="1" t="s">
        <v>7</v>
      </c>
      <c r="B20" s="3">
        <v>3.5000000000000003E-2</v>
      </c>
      <c r="C20" s="58"/>
      <c r="D20" s="7">
        <f t="shared" ref="D20:Q20" si="5">C20*(1+$B$20)</f>
        <v>0</v>
      </c>
      <c r="E20" s="7">
        <f t="shared" si="5"/>
        <v>0</v>
      </c>
      <c r="F20" s="7">
        <f t="shared" si="5"/>
        <v>0</v>
      </c>
      <c r="G20" s="7">
        <f t="shared" si="5"/>
        <v>0</v>
      </c>
      <c r="H20" s="7">
        <f t="shared" si="5"/>
        <v>0</v>
      </c>
      <c r="I20" s="7">
        <f t="shared" si="5"/>
        <v>0</v>
      </c>
      <c r="J20" s="7">
        <f t="shared" si="5"/>
        <v>0</v>
      </c>
      <c r="K20" s="7">
        <f t="shared" si="5"/>
        <v>0</v>
      </c>
      <c r="L20" s="7">
        <f t="shared" si="5"/>
        <v>0</v>
      </c>
      <c r="M20" s="7">
        <f t="shared" si="5"/>
        <v>0</v>
      </c>
      <c r="N20" s="7">
        <f t="shared" si="5"/>
        <v>0</v>
      </c>
      <c r="O20" s="7">
        <f t="shared" si="5"/>
        <v>0</v>
      </c>
      <c r="P20" s="7">
        <f t="shared" si="5"/>
        <v>0</v>
      </c>
      <c r="Q20" s="7">
        <f t="shared" si="5"/>
        <v>0</v>
      </c>
    </row>
    <row r="21" spans="1:19" ht="15" x14ac:dyDescent="0.65">
      <c r="A21" s="5" t="s">
        <v>8</v>
      </c>
      <c r="B21" s="3">
        <v>3.5000000000000003E-2</v>
      </c>
      <c r="C21" s="59"/>
      <c r="D21" s="8">
        <f t="shared" ref="D21:Q21" si="6">C21*(1+$B$21)</f>
        <v>0</v>
      </c>
      <c r="E21" s="8">
        <f t="shared" si="6"/>
        <v>0</v>
      </c>
      <c r="F21" s="8">
        <f t="shared" si="6"/>
        <v>0</v>
      </c>
      <c r="G21" s="8">
        <f t="shared" si="6"/>
        <v>0</v>
      </c>
      <c r="H21" s="8">
        <f t="shared" si="6"/>
        <v>0</v>
      </c>
      <c r="I21" s="8">
        <f t="shared" si="6"/>
        <v>0</v>
      </c>
      <c r="J21" s="8">
        <f t="shared" si="6"/>
        <v>0</v>
      </c>
      <c r="K21" s="8">
        <f t="shared" si="6"/>
        <v>0</v>
      </c>
      <c r="L21" s="8">
        <f t="shared" si="6"/>
        <v>0</v>
      </c>
      <c r="M21" s="8">
        <f t="shared" si="6"/>
        <v>0</v>
      </c>
      <c r="N21" s="8">
        <f t="shared" si="6"/>
        <v>0</v>
      </c>
      <c r="O21" s="8">
        <f t="shared" si="6"/>
        <v>0</v>
      </c>
      <c r="P21" s="8">
        <f t="shared" si="6"/>
        <v>0</v>
      </c>
      <c r="Q21" s="8">
        <f t="shared" si="6"/>
        <v>0</v>
      </c>
      <c r="R21" s="5"/>
      <c r="S21" s="5"/>
    </row>
    <row r="22" spans="1:19" x14ac:dyDescent="0.35">
      <c r="A22" s="1" t="s">
        <v>12</v>
      </c>
      <c r="B22" s="3"/>
      <c r="C22" s="9"/>
      <c r="D22" s="9">
        <f t="shared" ref="D22:Q22" si="7">SUM(D20:D21)</f>
        <v>0</v>
      </c>
      <c r="E22" s="9">
        <f t="shared" si="7"/>
        <v>0</v>
      </c>
      <c r="F22" s="9">
        <f t="shared" si="7"/>
        <v>0</v>
      </c>
      <c r="G22" s="9">
        <f t="shared" si="7"/>
        <v>0</v>
      </c>
      <c r="H22" s="9">
        <f t="shared" si="7"/>
        <v>0</v>
      </c>
      <c r="I22" s="9">
        <f t="shared" si="7"/>
        <v>0</v>
      </c>
      <c r="J22" s="9">
        <f t="shared" si="7"/>
        <v>0</v>
      </c>
      <c r="K22" s="9">
        <f t="shared" si="7"/>
        <v>0</v>
      </c>
      <c r="L22" s="9">
        <f t="shared" si="7"/>
        <v>0</v>
      </c>
      <c r="M22" s="9">
        <f t="shared" si="7"/>
        <v>0</v>
      </c>
      <c r="N22" s="9">
        <f t="shared" si="7"/>
        <v>0</v>
      </c>
      <c r="O22" s="9">
        <f t="shared" si="7"/>
        <v>0</v>
      </c>
      <c r="P22" s="9">
        <f t="shared" si="7"/>
        <v>0</v>
      </c>
      <c r="Q22" s="9">
        <f t="shared" si="7"/>
        <v>0</v>
      </c>
      <c r="R22" s="6"/>
      <c r="S22" s="6"/>
    </row>
    <row r="23" spans="1:19" x14ac:dyDescent="0.35">
      <c r="C23" s="7"/>
      <c r="D23" s="7"/>
      <c r="E23" s="7"/>
      <c r="F23" s="7"/>
      <c r="G23" s="7"/>
      <c r="H23" s="7"/>
      <c r="I23" s="7"/>
      <c r="J23" s="7"/>
      <c r="K23" s="7"/>
      <c r="L23" s="7"/>
      <c r="M23" s="7"/>
      <c r="N23" s="7"/>
      <c r="O23" s="7"/>
      <c r="P23" s="7"/>
      <c r="Q23" s="7"/>
    </row>
    <row r="24" spans="1:19" s="2" customFormat="1" ht="13.15" x14ac:dyDescent="0.4">
      <c r="A24" s="2" t="s">
        <v>9</v>
      </c>
      <c r="C24" s="10">
        <f>C17-C22</f>
        <v>0</v>
      </c>
      <c r="D24" s="10">
        <f t="shared" ref="D24:Q24" si="8">D17-D22</f>
        <v>0</v>
      </c>
      <c r="E24" s="10">
        <f t="shared" si="8"/>
        <v>0</v>
      </c>
      <c r="F24" s="10">
        <f t="shared" si="8"/>
        <v>0</v>
      </c>
      <c r="G24" s="10">
        <f t="shared" si="8"/>
        <v>0</v>
      </c>
      <c r="H24" s="10">
        <f t="shared" si="8"/>
        <v>0</v>
      </c>
      <c r="I24" s="10">
        <f t="shared" si="8"/>
        <v>0</v>
      </c>
      <c r="J24" s="10">
        <f t="shared" si="8"/>
        <v>0</v>
      </c>
      <c r="K24" s="10">
        <f t="shared" si="8"/>
        <v>0</v>
      </c>
      <c r="L24" s="10">
        <f t="shared" si="8"/>
        <v>0</v>
      </c>
      <c r="M24" s="10">
        <f t="shared" si="8"/>
        <v>0</v>
      </c>
      <c r="N24" s="10">
        <f t="shared" si="8"/>
        <v>0</v>
      </c>
      <c r="O24" s="10">
        <f t="shared" si="8"/>
        <v>0</v>
      </c>
      <c r="P24" s="10">
        <f t="shared" si="8"/>
        <v>0</v>
      </c>
      <c r="Q24" s="10">
        <f t="shared" si="8"/>
        <v>0</v>
      </c>
    </row>
    <row r="25" spans="1:19" s="2" customFormat="1" ht="13.15" x14ac:dyDescent="0.4">
      <c r="C25" s="10"/>
      <c r="D25" s="10"/>
      <c r="E25" s="10"/>
      <c r="F25" s="10"/>
      <c r="G25" s="10"/>
      <c r="H25" s="10"/>
      <c r="I25" s="10"/>
      <c r="J25" s="10"/>
      <c r="K25" s="10"/>
      <c r="L25" s="10"/>
      <c r="M25" s="10"/>
      <c r="N25" s="10"/>
      <c r="O25" s="10"/>
      <c r="P25" s="10"/>
      <c r="Q25" s="10"/>
    </row>
    <row r="26" spans="1:19" s="2" customFormat="1" ht="13.15" x14ac:dyDescent="0.4">
      <c r="A26" s="2" t="s">
        <v>55</v>
      </c>
      <c r="C26" s="10">
        <f>B7*10000</f>
        <v>0</v>
      </c>
      <c r="D26" s="10"/>
      <c r="E26" s="10"/>
      <c r="F26" s="10"/>
      <c r="G26" s="10"/>
      <c r="H26" s="10"/>
      <c r="I26" s="10"/>
      <c r="J26" s="10"/>
      <c r="K26" s="10"/>
      <c r="L26" s="10"/>
      <c r="M26" s="10"/>
      <c r="N26" s="10"/>
      <c r="O26" s="10"/>
      <c r="P26" s="10"/>
      <c r="Q26" s="10"/>
    </row>
    <row r="27" spans="1:19" ht="13.15" thickBot="1" x14ac:dyDescent="0.4"/>
    <row r="28" spans="1:19" ht="13.5" thickBot="1" x14ac:dyDescent="0.45">
      <c r="A28" s="11" t="s">
        <v>14</v>
      </c>
      <c r="B28" s="12"/>
      <c r="C28" s="49">
        <f>IF(SUM(C26,C24:Q24)&lt;0,SUM(C26,C24:Q24),0)</f>
        <v>0</v>
      </c>
    </row>
  </sheetData>
  <mergeCells count="1">
    <mergeCell ref="A4:K4"/>
  </mergeCells>
  <pageMargins left="0.7" right="0.7" top="0.75" bottom="0.75" header="0.3" footer="0.3"/>
  <pageSetup scale="5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EA003-A2B9-4369-98AD-A2457BC71C1D}">
  <sheetPr>
    <pageSetUpPr fitToPage="1"/>
  </sheetPr>
  <dimension ref="A1:C20"/>
  <sheetViews>
    <sheetView zoomScale="85" zoomScaleNormal="85" workbookViewId="0">
      <selection activeCell="K21" sqref="K21"/>
    </sheetView>
  </sheetViews>
  <sheetFormatPr defaultRowHeight="12.75" x14ac:dyDescent="0.35"/>
  <cols>
    <col min="1" max="1" width="13.59765625" customWidth="1"/>
    <col min="2" max="2" width="53.86328125" customWidth="1"/>
    <col min="3" max="3" width="39.86328125" customWidth="1"/>
  </cols>
  <sheetData>
    <row r="1" spans="1:3" s="1" customFormat="1" ht="13.15" x14ac:dyDescent="0.4">
      <c r="A1" s="2" t="s">
        <v>0</v>
      </c>
    </row>
    <row r="2" spans="1:3" s="1" customFormat="1" ht="13.15" x14ac:dyDescent="0.4">
      <c r="A2" s="2" t="s">
        <v>46</v>
      </c>
    </row>
    <row r="3" spans="1:3" ht="64.900000000000006" customHeight="1" x14ac:dyDescent="0.35">
      <c r="A3" s="145" t="s">
        <v>53</v>
      </c>
      <c r="B3" s="145"/>
      <c r="C3" s="145"/>
    </row>
    <row r="5" spans="1:3" ht="13.15" x14ac:dyDescent="0.4">
      <c r="A5" s="54" t="s">
        <v>44</v>
      </c>
      <c r="B5" s="54" t="s">
        <v>45</v>
      </c>
      <c r="C5" s="54" t="s">
        <v>62</v>
      </c>
    </row>
    <row r="6" spans="1:3" x14ac:dyDescent="0.35">
      <c r="A6" s="55">
        <v>44593</v>
      </c>
      <c r="B6" s="56" t="s">
        <v>43</v>
      </c>
      <c r="C6" s="56"/>
    </row>
    <row r="7" spans="1:3" x14ac:dyDescent="0.35">
      <c r="A7" s="57"/>
      <c r="B7" s="56" t="s">
        <v>48</v>
      </c>
      <c r="C7" s="56"/>
    </row>
    <row r="8" spans="1:3" x14ac:dyDescent="0.35">
      <c r="A8" s="57"/>
      <c r="B8" s="56" t="s">
        <v>47</v>
      </c>
      <c r="C8" s="56"/>
    </row>
    <row r="9" spans="1:3" x14ac:dyDescent="0.35">
      <c r="A9" s="57"/>
      <c r="B9" s="56" t="s">
        <v>52</v>
      </c>
      <c r="C9" s="56"/>
    </row>
    <row r="10" spans="1:3" x14ac:dyDescent="0.35">
      <c r="A10" s="57"/>
      <c r="B10" s="56" t="s">
        <v>51</v>
      </c>
      <c r="C10" s="56"/>
    </row>
    <row r="11" spans="1:3" x14ac:dyDescent="0.35">
      <c r="A11" s="57"/>
      <c r="B11" s="56" t="s">
        <v>49</v>
      </c>
      <c r="C11" s="56"/>
    </row>
    <row r="12" spans="1:3" x14ac:dyDescent="0.35">
      <c r="A12" s="57"/>
      <c r="B12" s="56" t="s">
        <v>61</v>
      </c>
      <c r="C12" s="55">
        <f>8*30+A6</f>
        <v>44833</v>
      </c>
    </row>
    <row r="13" spans="1:3" x14ac:dyDescent="0.35">
      <c r="A13" s="57"/>
      <c r="B13" s="56" t="s">
        <v>50</v>
      </c>
      <c r="C13" s="55">
        <f>A6+365</f>
        <v>44958</v>
      </c>
    </row>
    <row r="14" spans="1:3" x14ac:dyDescent="0.35">
      <c r="A14" s="57"/>
      <c r="B14" s="56" t="s">
        <v>54</v>
      </c>
      <c r="C14" s="55">
        <f>C13+90</f>
        <v>45048</v>
      </c>
    </row>
    <row r="15" spans="1:3" x14ac:dyDescent="0.35">
      <c r="A15" s="57"/>
      <c r="B15" s="56"/>
      <c r="C15" s="56"/>
    </row>
    <row r="16" spans="1:3" x14ac:dyDescent="0.35">
      <c r="A16" s="57"/>
      <c r="B16" s="56"/>
      <c r="C16" s="56"/>
    </row>
    <row r="17" spans="1:3" x14ac:dyDescent="0.35">
      <c r="A17" s="57"/>
      <c r="B17" s="56"/>
      <c r="C17" s="56"/>
    </row>
    <row r="18" spans="1:3" x14ac:dyDescent="0.35">
      <c r="A18" s="57"/>
      <c r="B18" s="56"/>
      <c r="C18" s="56"/>
    </row>
    <row r="19" spans="1:3" x14ac:dyDescent="0.35">
      <c r="A19" s="57"/>
      <c r="B19" s="56"/>
      <c r="C19" s="56"/>
    </row>
    <row r="20" spans="1:3" x14ac:dyDescent="0.35">
      <c r="A20" s="57"/>
      <c r="B20" s="56"/>
      <c r="C20" s="56"/>
    </row>
  </sheetData>
  <mergeCells count="1">
    <mergeCell ref="A3:C3"/>
  </mergeCells>
  <pageMargins left="0.7" right="0.7" top="0.75" bottom="0.75" header="0.3" footer="0.3"/>
  <pageSetup scale="86"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35EB1-46DD-4F56-8E0A-246F12341317}">
  <sheetPr>
    <pageSetUpPr fitToPage="1"/>
  </sheetPr>
  <dimension ref="A1:F66"/>
  <sheetViews>
    <sheetView zoomScale="55" zoomScaleNormal="55" workbookViewId="0">
      <selection activeCell="K21" sqref="K21"/>
    </sheetView>
  </sheetViews>
  <sheetFormatPr defaultRowHeight="13.15" x14ac:dyDescent="0.4"/>
  <cols>
    <col min="1" max="1" width="6.59765625" style="83" customWidth="1"/>
    <col min="2" max="2" width="33.46484375" style="110" customWidth="1"/>
    <col min="3" max="3" width="6.19921875" style="106" customWidth="1"/>
    <col min="4" max="4" width="114.3984375" style="111" customWidth="1"/>
    <col min="5" max="5" width="10.796875" style="107" customWidth="1"/>
    <col min="6" max="6" width="21.19921875" style="126" customWidth="1"/>
    <col min="7" max="16384" width="9.06640625" style="83"/>
  </cols>
  <sheetData>
    <row r="1" spans="1:6" s="71" customFormat="1" ht="13.5" thickBot="1" x14ac:dyDescent="0.45">
      <c r="A1" s="2" t="s">
        <v>0</v>
      </c>
      <c r="B1" s="70"/>
      <c r="F1" s="118" t="s">
        <v>65</v>
      </c>
    </row>
    <row r="2" spans="1:6" s="71" customFormat="1" ht="13.5" thickBot="1" x14ac:dyDescent="0.4">
      <c r="A2" s="70" t="s">
        <v>168</v>
      </c>
      <c r="B2" s="72"/>
      <c r="C2" s="73"/>
      <c r="D2" s="72"/>
      <c r="E2" s="72"/>
      <c r="F2" s="119" t="s">
        <v>66</v>
      </c>
    </row>
    <row r="3" spans="1:6" s="71" customFormat="1" ht="33.700000000000003" customHeight="1" thickBot="1" x14ac:dyDescent="0.4">
      <c r="A3" s="115" t="s">
        <v>23</v>
      </c>
      <c r="B3" s="74" t="s">
        <v>67</v>
      </c>
      <c r="C3" s="75"/>
      <c r="D3" s="76" t="s">
        <v>68</v>
      </c>
      <c r="E3" s="77" t="s">
        <v>69</v>
      </c>
      <c r="F3" s="120" t="s">
        <v>70</v>
      </c>
    </row>
    <row r="4" spans="1:6" s="71" customFormat="1" ht="33.700000000000003" customHeight="1" thickBot="1" x14ac:dyDescent="0.4">
      <c r="A4" s="78"/>
      <c r="B4" s="79"/>
      <c r="C4" s="79"/>
      <c r="D4" s="80" t="s">
        <v>71</v>
      </c>
      <c r="E4" s="81">
        <f>E13+E21+E29+E56</f>
        <v>207</v>
      </c>
      <c r="F4" s="121">
        <f>SUM(F13,F21,F29,F56,F60,F65)</f>
        <v>0</v>
      </c>
    </row>
    <row r="5" spans="1:6" ht="38.25" x14ac:dyDescent="0.35">
      <c r="A5" s="146">
        <v>1</v>
      </c>
      <c r="B5" s="152" t="s">
        <v>72</v>
      </c>
      <c r="C5" s="154" t="s">
        <v>73</v>
      </c>
      <c r="D5" s="82" t="s">
        <v>74</v>
      </c>
      <c r="E5" s="154">
        <v>20</v>
      </c>
      <c r="F5" s="184"/>
    </row>
    <row r="6" spans="1:6" ht="12.75" x14ac:dyDescent="0.35">
      <c r="A6" s="168"/>
      <c r="B6" s="157"/>
      <c r="C6" s="155"/>
      <c r="D6" s="84" t="s">
        <v>75</v>
      </c>
      <c r="E6" s="165"/>
      <c r="F6" s="185"/>
    </row>
    <row r="7" spans="1:6" ht="12.75" x14ac:dyDescent="0.35">
      <c r="A7" s="168"/>
      <c r="B7" s="157"/>
      <c r="C7" s="155"/>
      <c r="D7" s="84" t="s">
        <v>76</v>
      </c>
      <c r="E7" s="165"/>
      <c r="F7" s="185"/>
    </row>
    <row r="8" spans="1:6" ht="12.75" x14ac:dyDescent="0.35">
      <c r="A8" s="168"/>
      <c r="B8" s="157"/>
      <c r="C8" s="155"/>
      <c r="D8" s="84" t="s">
        <v>77</v>
      </c>
      <c r="E8" s="165"/>
      <c r="F8" s="185"/>
    </row>
    <row r="9" spans="1:6" thickBot="1" x14ac:dyDescent="0.4">
      <c r="A9" s="168"/>
      <c r="B9" s="157"/>
      <c r="C9" s="156"/>
      <c r="D9" s="85" t="s">
        <v>78</v>
      </c>
      <c r="E9" s="166"/>
      <c r="F9" s="186"/>
    </row>
    <row r="10" spans="1:6" ht="33.700000000000003" customHeight="1" x14ac:dyDescent="0.35">
      <c r="A10" s="168"/>
      <c r="B10" s="157"/>
      <c r="C10" s="154" t="s">
        <v>79</v>
      </c>
      <c r="D10" s="86" t="s">
        <v>80</v>
      </c>
      <c r="E10" s="154">
        <v>20</v>
      </c>
      <c r="F10" s="129"/>
    </row>
    <row r="11" spans="1:6" ht="39" x14ac:dyDescent="0.4">
      <c r="A11" s="168"/>
      <c r="B11" s="157"/>
      <c r="C11" s="155"/>
      <c r="D11" s="87" t="s">
        <v>125</v>
      </c>
      <c r="E11" s="165"/>
      <c r="F11" s="130"/>
    </row>
    <row r="12" spans="1:6" ht="48" customHeight="1" thickBot="1" x14ac:dyDescent="0.4">
      <c r="A12" s="169"/>
      <c r="B12" s="158"/>
      <c r="C12" s="156"/>
      <c r="D12" s="88" t="s">
        <v>81</v>
      </c>
      <c r="E12" s="166"/>
      <c r="F12" s="131"/>
    </row>
    <row r="13" spans="1:6" s="71" customFormat="1" ht="27.7" customHeight="1" thickBot="1" x14ac:dyDescent="0.4">
      <c r="A13" s="89"/>
      <c r="B13" s="90"/>
      <c r="C13" s="90"/>
      <c r="D13" s="91" t="s">
        <v>82</v>
      </c>
      <c r="E13" s="90">
        <f>SUM(E5:E12)</f>
        <v>40</v>
      </c>
      <c r="F13" s="121">
        <f>MIN(40,SUM(F5:F12))</f>
        <v>0</v>
      </c>
    </row>
    <row r="14" spans="1:6" ht="38.65" x14ac:dyDescent="0.4">
      <c r="A14" s="146">
        <v>2</v>
      </c>
      <c r="B14" s="152" t="s">
        <v>167</v>
      </c>
      <c r="C14" s="154" t="s">
        <v>73</v>
      </c>
      <c r="D14" s="82" t="s">
        <v>126</v>
      </c>
      <c r="E14" s="175">
        <v>25</v>
      </c>
      <c r="F14" s="129"/>
    </row>
    <row r="15" spans="1:6" ht="38.25" x14ac:dyDescent="0.35">
      <c r="A15" s="182"/>
      <c r="B15" s="157"/>
      <c r="C15" s="155"/>
      <c r="D15" s="84" t="s">
        <v>83</v>
      </c>
      <c r="E15" s="176"/>
      <c r="F15" s="130"/>
    </row>
    <row r="16" spans="1:6" ht="25.9" thickBot="1" x14ac:dyDescent="0.4">
      <c r="A16" s="182"/>
      <c r="B16" s="157"/>
      <c r="C16" s="156"/>
      <c r="D16" s="85" t="s">
        <v>84</v>
      </c>
      <c r="E16" s="177"/>
      <c r="F16" s="131"/>
    </row>
    <row r="17" spans="1:6" ht="51" x14ac:dyDescent="0.35">
      <c r="A17" s="182"/>
      <c r="B17" s="157"/>
      <c r="C17" s="154" t="s">
        <v>79</v>
      </c>
      <c r="D17" s="82" t="s">
        <v>85</v>
      </c>
      <c r="E17" s="175">
        <v>15</v>
      </c>
      <c r="F17" s="129"/>
    </row>
    <row r="18" spans="1:6" ht="12.75" x14ac:dyDescent="0.35">
      <c r="A18" s="182"/>
      <c r="B18" s="157"/>
      <c r="C18" s="155"/>
      <c r="D18" s="84" t="s">
        <v>86</v>
      </c>
      <c r="E18" s="176"/>
      <c r="F18" s="130"/>
    </row>
    <row r="19" spans="1:6" ht="14.45" customHeight="1" thickBot="1" x14ac:dyDescent="0.4">
      <c r="A19" s="182"/>
      <c r="B19" s="157"/>
      <c r="C19" s="156"/>
      <c r="D19" s="85" t="s">
        <v>87</v>
      </c>
      <c r="E19" s="177"/>
      <c r="F19" s="131"/>
    </row>
    <row r="20" spans="1:6" ht="38.65" thickBot="1" x14ac:dyDescent="0.4">
      <c r="A20" s="183"/>
      <c r="B20" s="158"/>
      <c r="C20" s="92" t="s">
        <v>88</v>
      </c>
      <c r="D20" s="93" t="s">
        <v>89</v>
      </c>
      <c r="E20" s="76">
        <v>15</v>
      </c>
      <c r="F20" s="123"/>
    </row>
    <row r="21" spans="1:6" s="71" customFormat="1" ht="25.25" customHeight="1" thickBot="1" x14ac:dyDescent="0.4">
      <c r="A21" s="89"/>
      <c r="B21" s="90"/>
      <c r="C21" s="90"/>
      <c r="D21" s="91" t="s">
        <v>90</v>
      </c>
      <c r="E21" s="90">
        <f>SUM(E14:E20)</f>
        <v>55</v>
      </c>
      <c r="F21" s="121">
        <f>MIN(,55,SUM(F14:F20))</f>
        <v>0</v>
      </c>
    </row>
    <row r="22" spans="1:6" x14ac:dyDescent="0.4">
      <c r="A22" s="152">
        <v>3</v>
      </c>
      <c r="B22" s="152" t="s">
        <v>166</v>
      </c>
      <c r="C22" s="154" t="s">
        <v>73</v>
      </c>
      <c r="D22" s="82" t="s">
        <v>148</v>
      </c>
      <c r="E22" s="175">
        <v>10</v>
      </c>
      <c r="F22" s="178"/>
    </row>
    <row r="23" spans="1:6" ht="30.7" customHeight="1" x14ac:dyDescent="0.35">
      <c r="A23" s="173"/>
      <c r="B23" s="157"/>
      <c r="C23" s="155"/>
      <c r="D23" s="87" t="s">
        <v>91</v>
      </c>
      <c r="E23" s="176"/>
      <c r="F23" s="179"/>
    </row>
    <row r="24" spans="1:6" ht="38.25" x14ac:dyDescent="0.35">
      <c r="A24" s="173"/>
      <c r="B24" s="157"/>
      <c r="C24" s="155"/>
      <c r="D24" s="87" t="s">
        <v>92</v>
      </c>
      <c r="E24" s="176"/>
      <c r="F24" s="179"/>
    </row>
    <row r="25" spans="1:6" ht="25.9" thickBot="1" x14ac:dyDescent="0.4">
      <c r="A25" s="173"/>
      <c r="B25" s="157"/>
      <c r="C25" s="156"/>
      <c r="D25" s="88" t="s">
        <v>93</v>
      </c>
      <c r="E25" s="177"/>
      <c r="F25" s="179"/>
    </row>
    <row r="26" spans="1:6" x14ac:dyDescent="0.4">
      <c r="A26" s="173"/>
      <c r="B26" s="157"/>
      <c r="C26" s="154" t="s">
        <v>79</v>
      </c>
      <c r="D26" s="82" t="s">
        <v>127</v>
      </c>
      <c r="E26" s="175">
        <v>10</v>
      </c>
      <c r="F26" s="180"/>
    </row>
    <row r="27" spans="1:6" ht="25.5" x14ac:dyDescent="0.35">
      <c r="A27" s="173"/>
      <c r="B27" s="157"/>
      <c r="C27" s="155"/>
      <c r="D27" s="87" t="s">
        <v>94</v>
      </c>
      <c r="E27" s="176"/>
      <c r="F27" s="179"/>
    </row>
    <row r="28" spans="1:6" ht="25.9" thickBot="1" x14ac:dyDescent="0.4">
      <c r="A28" s="174"/>
      <c r="B28" s="158"/>
      <c r="C28" s="156"/>
      <c r="D28" s="88" t="s">
        <v>95</v>
      </c>
      <c r="E28" s="177"/>
      <c r="F28" s="181"/>
    </row>
    <row r="29" spans="1:6" ht="30.7" customHeight="1" thickBot="1" x14ac:dyDescent="0.4">
      <c r="A29" s="94"/>
      <c r="B29" s="90"/>
      <c r="C29" s="90"/>
      <c r="D29" s="91" t="s">
        <v>96</v>
      </c>
      <c r="E29" s="90">
        <f>SUM(E22:E28)</f>
        <v>20</v>
      </c>
      <c r="F29" s="122">
        <f>MIN(20,SUM(F22:F28))</f>
        <v>0</v>
      </c>
    </row>
    <row r="30" spans="1:6" x14ac:dyDescent="0.35">
      <c r="A30" s="146">
        <v>4</v>
      </c>
      <c r="B30" s="152" t="s">
        <v>97</v>
      </c>
      <c r="C30" s="154" t="s">
        <v>73</v>
      </c>
      <c r="D30" s="95" t="s">
        <v>128</v>
      </c>
      <c r="E30" s="154">
        <v>20</v>
      </c>
      <c r="F30" s="170"/>
    </row>
    <row r="31" spans="1:6" x14ac:dyDescent="0.4">
      <c r="A31" s="168"/>
      <c r="B31" s="157"/>
      <c r="C31" s="155"/>
      <c r="D31" s="87" t="s">
        <v>129</v>
      </c>
      <c r="E31" s="165"/>
      <c r="F31" s="171"/>
    </row>
    <row r="32" spans="1:6" x14ac:dyDescent="0.4">
      <c r="A32" s="168"/>
      <c r="B32" s="157"/>
      <c r="C32" s="155"/>
      <c r="D32" s="87" t="s">
        <v>130</v>
      </c>
      <c r="E32" s="165"/>
      <c r="F32" s="171"/>
    </row>
    <row r="33" spans="1:6" thickBot="1" x14ac:dyDescent="0.4">
      <c r="A33" s="168"/>
      <c r="B33" s="157"/>
      <c r="C33" s="156"/>
      <c r="D33" s="88" t="s">
        <v>98</v>
      </c>
      <c r="E33" s="166"/>
      <c r="F33" s="172"/>
    </row>
    <row r="34" spans="1:6" x14ac:dyDescent="0.4">
      <c r="A34" s="168"/>
      <c r="B34" s="157"/>
      <c r="C34" s="154" t="s">
        <v>79</v>
      </c>
      <c r="D34" s="82" t="s">
        <v>131</v>
      </c>
      <c r="E34" s="154">
        <v>10</v>
      </c>
      <c r="F34" s="163"/>
    </row>
    <row r="35" spans="1:6" x14ac:dyDescent="0.4">
      <c r="A35" s="168"/>
      <c r="B35" s="157"/>
      <c r="C35" s="155"/>
      <c r="D35" s="96" t="s">
        <v>132</v>
      </c>
      <c r="E35" s="165"/>
      <c r="F35" s="164"/>
    </row>
    <row r="36" spans="1:6" ht="25.9" thickBot="1" x14ac:dyDescent="0.4">
      <c r="A36" s="168"/>
      <c r="B36" s="157"/>
      <c r="C36" s="156"/>
      <c r="D36" s="97" t="s">
        <v>99</v>
      </c>
      <c r="E36" s="166"/>
      <c r="F36" s="167"/>
    </row>
    <row r="37" spans="1:6" ht="25.9" x14ac:dyDescent="0.4">
      <c r="A37" s="168"/>
      <c r="B37" s="157"/>
      <c r="C37" s="154" t="s">
        <v>88</v>
      </c>
      <c r="D37" s="82" t="s">
        <v>133</v>
      </c>
      <c r="E37" s="154">
        <v>20</v>
      </c>
      <c r="F37" s="164"/>
    </row>
    <row r="38" spans="1:6" ht="12.75" x14ac:dyDescent="0.35">
      <c r="A38" s="168"/>
      <c r="B38" s="157"/>
      <c r="C38" s="155"/>
      <c r="D38" s="96" t="s">
        <v>100</v>
      </c>
      <c r="E38" s="165"/>
      <c r="F38" s="164"/>
    </row>
    <row r="39" spans="1:6" ht="12.75" x14ac:dyDescent="0.35">
      <c r="A39" s="168"/>
      <c r="B39" s="157"/>
      <c r="C39" s="155"/>
      <c r="D39" s="96" t="s">
        <v>101</v>
      </c>
      <c r="E39" s="165"/>
      <c r="F39" s="164"/>
    </row>
    <row r="40" spans="1:6" ht="12.75" x14ac:dyDescent="0.35">
      <c r="A40" s="168"/>
      <c r="B40" s="157"/>
      <c r="C40" s="155"/>
      <c r="D40" s="96" t="s">
        <v>102</v>
      </c>
      <c r="E40" s="165"/>
      <c r="F40" s="164"/>
    </row>
    <row r="41" spans="1:6" thickBot="1" x14ac:dyDescent="0.4">
      <c r="A41" s="168"/>
      <c r="B41" s="157"/>
      <c r="C41" s="156"/>
      <c r="D41" s="97" t="s">
        <v>103</v>
      </c>
      <c r="E41" s="166"/>
      <c r="F41" s="164"/>
    </row>
    <row r="42" spans="1:6" x14ac:dyDescent="0.4">
      <c r="A42" s="168"/>
      <c r="B42" s="157"/>
      <c r="C42" s="154" t="s">
        <v>104</v>
      </c>
      <c r="D42" s="98" t="s">
        <v>134</v>
      </c>
      <c r="E42" s="154">
        <v>10</v>
      </c>
      <c r="F42" s="163"/>
    </row>
    <row r="43" spans="1:6" ht="38.25" x14ac:dyDescent="0.35">
      <c r="A43" s="168"/>
      <c r="B43" s="157"/>
      <c r="C43" s="155"/>
      <c r="D43" s="96" t="s">
        <v>105</v>
      </c>
      <c r="E43" s="165"/>
      <c r="F43" s="164"/>
    </row>
    <row r="44" spans="1:6" ht="25.9" thickBot="1" x14ac:dyDescent="0.4">
      <c r="A44" s="168"/>
      <c r="B44" s="157"/>
      <c r="C44" s="156"/>
      <c r="D44" s="97" t="s">
        <v>106</v>
      </c>
      <c r="E44" s="166"/>
      <c r="F44" s="167"/>
    </row>
    <row r="45" spans="1:6" ht="39" thickBot="1" x14ac:dyDescent="0.45">
      <c r="A45" s="168"/>
      <c r="B45" s="157"/>
      <c r="C45" s="92" t="s">
        <v>107</v>
      </c>
      <c r="D45" s="93" t="s">
        <v>135</v>
      </c>
      <c r="E45" s="92">
        <v>10</v>
      </c>
      <c r="F45" s="132"/>
    </row>
    <row r="46" spans="1:6" ht="25.9" x14ac:dyDescent="0.4">
      <c r="A46" s="168"/>
      <c r="B46" s="157"/>
      <c r="C46" s="154" t="s">
        <v>108</v>
      </c>
      <c r="D46" s="82" t="s">
        <v>136</v>
      </c>
      <c r="E46" s="154">
        <v>10</v>
      </c>
      <c r="F46" s="163"/>
    </row>
    <row r="47" spans="1:6" ht="26.25" thickBot="1" x14ac:dyDescent="0.45">
      <c r="A47" s="168"/>
      <c r="B47" s="157"/>
      <c r="C47" s="156"/>
      <c r="D47" s="88" t="s">
        <v>137</v>
      </c>
      <c r="E47" s="166"/>
      <c r="F47" s="167"/>
    </row>
    <row r="48" spans="1:6" x14ac:dyDescent="0.4">
      <c r="A48" s="168"/>
      <c r="B48" s="157"/>
      <c r="C48" s="152" t="s">
        <v>109</v>
      </c>
      <c r="D48" s="82" t="s">
        <v>138</v>
      </c>
      <c r="E48" s="154">
        <v>12</v>
      </c>
      <c r="F48" s="133"/>
    </row>
    <row r="49" spans="1:6" ht="51.75" customHeight="1" x14ac:dyDescent="0.4">
      <c r="A49" s="168"/>
      <c r="B49" s="157"/>
      <c r="C49" s="153"/>
      <c r="D49" s="87" t="s">
        <v>139</v>
      </c>
      <c r="E49" s="155"/>
      <c r="F49" s="134"/>
    </row>
    <row r="50" spans="1:6" ht="12.75" x14ac:dyDescent="0.35">
      <c r="A50" s="168"/>
      <c r="B50" s="157"/>
      <c r="C50" s="153"/>
      <c r="D50" s="87" t="s">
        <v>110</v>
      </c>
      <c r="E50" s="155"/>
      <c r="F50" s="134"/>
    </row>
    <row r="51" spans="1:6" ht="38.65" x14ac:dyDescent="0.35">
      <c r="A51" s="168"/>
      <c r="B51" s="157"/>
      <c r="C51" s="127" t="s">
        <v>111</v>
      </c>
      <c r="D51" s="87" t="s">
        <v>140</v>
      </c>
      <c r="E51" s="155"/>
      <c r="F51" s="123"/>
    </row>
    <row r="52" spans="1:6" ht="60" customHeight="1" x14ac:dyDescent="0.4">
      <c r="A52" s="168"/>
      <c r="B52" s="157"/>
      <c r="C52" s="127" t="s">
        <v>112</v>
      </c>
      <c r="D52" s="87" t="s">
        <v>141</v>
      </c>
      <c r="E52" s="155"/>
      <c r="F52" s="123"/>
    </row>
    <row r="53" spans="1:6" x14ac:dyDescent="0.4">
      <c r="A53" s="168"/>
      <c r="B53" s="157"/>
      <c r="C53" s="127" t="s">
        <v>113</v>
      </c>
      <c r="D53" s="87" t="s">
        <v>142</v>
      </c>
      <c r="E53" s="155"/>
      <c r="F53" s="123"/>
    </row>
    <row r="54" spans="1:6" ht="26.25" x14ac:dyDescent="0.4">
      <c r="A54" s="168"/>
      <c r="B54" s="157"/>
      <c r="C54" s="127" t="s">
        <v>114</v>
      </c>
      <c r="D54" s="87" t="s">
        <v>143</v>
      </c>
      <c r="E54" s="155"/>
      <c r="F54" s="123"/>
    </row>
    <row r="55" spans="1:6" ht="39" thickBot="1" x14ac:dyDescent="0.45">
      <c r="A55" s="169"/>
      <c r="B55" s="158"/>
      <c r="C55" s="128" t="s">
        <v>115</v>
      </c>
      <c r="D55" s="88" t="s">
        <v>144</v>
      </c>
      <c r="E55" s="156"/>
      <c r="F55" s="124"/>
    </row>
    <row r="56" spans="1:6" ht="28.8" customHeight="1" thickBot="1" x14ac:dyDescent="0.4">
      <c r="A56" s="94"/>
      <c r="B56" s="99"/>
      <c r="C56" s="100"/>
      <c r="D56" s="91" t="s">
        <v>116</v>
      </c>
      <c r="E56" s="90">
        <f>SUM(E30:E55)</f>
        <v>92</v>
      </c>
      <c r="F56" s="121">
        <f>MIN(SUM(F30:F55),92)</f>
        <v>0</v>
      </c>
    </row>
    <row r="57" spans="1:6" ht="12.75" x14ac:dyDescent="0.35">
      <c r="A57" s="146">
        <v>5</v>
      </c>
      <c r="B57" s="152" t="s">
        <v>117</v>
      </c>
      <c r="C57" s="159" t="s">
        <v>73</v>
      </c>
      <c r="D57" s="82" t="s">
        <v>118</v>
      </c>
      <c r="E57" s="154">
        <v>-20</v>
      </c>
      <c r="F57" s="163"/>
    </row>
    <row r="58" spans="1:6" ht="12.75" x14ac:dyDescent="0.35">
      <c r="A58" s="147"/>
      <c r="B58" s="157"/>
      <c r="C58" s="153"/>
      <c r="D58" s="96" t="s">
        <v>119</v>
      </c>
      <c r="E58" s="161"/>
      <c r="F58" s="164"/>
    </row>
    <row r="59" spans="1:6" thickBot="1" x14ac:dyDescent="0.4">
      <c r="A59" s="148"/>
      <c r="B59" s="158"/>
      <c r="C59" s="160"/>
      <c r="D59" s="97" t="s">
        <v>120</v>
      </c>
      <c r="E59" s="162"/>
      <c r="F59" s="124"/>
    </row>
    <row r="60" spans="1:6" ht="30" customHeight="1" thickBot="1" x14ac:dyDescent="0.4">
      <c r="A60" s="101"/>
      <c r="B60" s="102"/>
      <c r="C60" s="103"/>
      <c r="D60" s="104" t="s">
        <v>121</v>
      </c>
      <c r="E60" s="105">
        <f>E57</f>
        <v>-20</v>
      </c>
      <c r="F60" s="121">
        <f>SUM(F57:F59)</f>
        <v>0</v>
      </c>
    </row>
    <row r="61" spans="1:6" ht="25.5" x14ac:dyDescent="0.4">
      <c r="A61" s="146">
        <v>6</v>
      </c>
      <c r="B61" s="149" t="s">
        <v>122</v>
      </c>
      <c r="C61" s="106" t="s">
        <v>73</v>
      </c>
      <c r="D61" s="116" t="s">
        <v>147</v>
      </c>
      <c r="E61" s="112">
        <v>20</v>
      </c>
      <c r="F61" s="123"/>
    </row>
    <row r="62" spans="1:6" ht="18.75" customHeight="1" x14ac:dyDescent="0.4">
      <c r="A62" s="147"/>
      <c r="B62" s="150"/>
      <c r="C62" s="106" t="s">
        <v>79</v>
      </c>
      <c r="D62" s="116" t="s">
        <v>145</v>
      </c>
      <c r="E62" s="113">
        <v>20</v>
      </c>
      <c r="F62" s="123"/>
    </row>
    <row r="63" spans="1:6" ht="25.5" x14ac:dyDescent="0.4">
      <c r="A63" s="147"/>
      <c r="B63" s="150"/>
      <c r="C63" s="106" t="s">
        <v>88</v>
      </c>
      <c r="D63" s="116" t="s">
        <v>123</v>
      </c>
      <c r="E63" s="113">
        <v>10</v>
      </c>
      <c r="F63" s="123"/>
    </row>
    <row r="64" spans="1:6" ht="13.5" thickBot="1" x14ac:dyDescent="0.45">
      <c r="A64" s="148"/>
      <c r="B64" s="151"/>
      <c r="C64" s="108" t="s">
        <v>104</v>
      </c>
      <c r="D64" s="117" t="s">
        <v>146</v>
      </c>
      <c r="E64" s="114">
        <v>10</v>
      </c>
      <c r="F64" s="124"/>
    </row>
    <row r="65" spans="1:6" ht="30" customHeight="1" thickBot="1" x14ac:dyDescent="0.4">
      <c r="A65" s="101"/>
      <c r="B65" s="102"/>
      <c r="C65" s="103"/>
      <c r="D65" s="104" t="s">
        <v>124</v>
      </c>
      <c r="E65" s="105">
        <f>SUM(E61:E64)</f>
        <v>60</v>
      </c>
      <c r="F65" s="125">
        <f>MIN(SUM(F61:F64),60)</f>
        <v>0</v>
      </c>
    </row>
    <row r="66" spans="1:6" x14ac:dyDescent="0.4">
      <c r="A66" s="109"/>
    </row>
  </sheetData>
  <mergeCells count="47">
    <mergeCell ref="A5:A12"/>
    <mergeCell ref="B5:B12"/>
    <mergeCell ref="C5:C9"/>
    <mergeCell ref="E5:E9"/>
    <mergeCell ref="F5:F9"/>
    <mergeCell ref="C10:C12"/>
    <mergeCell ref="E10:E12"/>
    <mergeCell ref="A14:A20"/>
    <mergeCell ref="B14:B20"/>
    <mergeCell ref="C14:C16"/>
    <mergeCell ref="E14:E16"/>
    <mergeCell ref="C17:C19"/>
    <mergeCell ref="E17:E19"/>
    <mergeCell ref="A22:A28"/>
    <mergeCell ref="B22:B28"/>
    <mergeCell ref="C22:C25"/>
    <mergeCell ref="E22:E25"/>
    <mergeCell ref="F22:F25"/>
    <mergeCell ref="C26:C28"/>
    <mergeCell ref="E26:E28"/>
    <mergeCell ref="F26:F28"/>
    <mergeCell ref="F30:F33"/>
    <mergeCell ref="C34:C36"/>
    <mergeCell ref="E34:E36"/>
    <mergeCell ref="F34:F36"/>
    <mergeCell ref="C37:C41"/>
    <mergeCell ref="E37:E41"/>
    <mergeCell ref="F57:F58"/>
    <mergeCell ref="F37:F41"/>
    <mergeCell ref="C42:C44"/>
    <mergeCell ref="E42:E44"/>
    <mergeCell ref="F42:F44"/>
    <mergeCell ref="C46:C47"/>
    <mergeCell ref="E46:E47"/>
    <mergeCell ref="F46:F47"/>
    <mergeCell ref="A61:A64"/>
    <mergeCell ref="B61:B64"/>
    <mergeCell ref="C48:C50"/>
    <mergeCell ref="E48:E55"/>
    <mergeCell ref="A57:A59"/>
    <mergeCell ref="B57:B59"/>
    <mergeCell ref="C57:C59"/>
    <mergeCell ref="E57:E59"/>
    <mergeCell ref="A30:A55"/>
    <mergeCell ref="B30:B55"/>
    <mergeCell ref="C30:C33"/>
    <mergeCell ref="E30:E33"/>
  </mergeCells>
  <pageMargins left="0.7" right="0.7" top="0.75" bottom="0.75" header="0.3" footer="0.3"/>
  <pageSetup scale="47" fitToHeight="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E07CF5-F745-4306-8E36-32257CF64D74}">
  <sheetPr>
    <pageSetUpPr fitToPage="1"/>
  </sheetPr>
  <dimension ref="A1:AL32"/>
  <sheetViews>
    <sheetView zoomScale="55" zoomScaleNormal="55" workbookViewId="0">
      <selection activeCell="A21" sqref="A21:O21"/>
    </sheetView>
  </sheetViews>
  <sheetFormatPr defaultRowHeight="12.75" x14ac:dyDescent="0.35"/>
  <cols>
    <col min="1" max="2" width="9.06640625" style="83"/>
    <col min="3" max="6" width="7" style="83" customWidth="1"/>
    <col min="7" max="36" width="6.53125" style="83" customWidth="1"/>
    <col min="37" max="16384" width="9.06640625" style="83"/>
  </cols>
  <sheetData>
    <row r="1" spans="1:38" ht="13.15" x14ac:dyDescent="0.4">
      <c r="A1" s="2" t="s">
        <v>0</v>
      </c>
    </row>
    <row r="2" spans="1:38" ht="13.15" x14ac:dyDescent="0.4">
      <c r="A2" s="143" t="s">
        <v>169</v>
      </c>
    </row>
    <row r="3" spans="1:38" x14ac:dyDescent="0.35">
      <c r="A3" s="83" t="s">
        <v>172</v>
      </c>
    </row>
    <row r="4" spans="1:38" ht="13.15" thickBot="1" x14ac:dyDescent="0.4"/>
    <row r="5" spans="1:38" ht="13.15" x14ac:dyDescent="0.35">
      <c r="A5" s="229" t="s">
        <v>149</v>
      </c>
      <c r="B5" s="230"/>
      <c r="C5" s="230"/>
      <c r="D5" s="230"/>
      <c r="E5" s="230"/>
      <c r="F5" s="230"/>
      <c r="G5" s="230"/>
      <c r="H5" s="230"/>
      <c r="I5" s="230"/>
      <c r="J5" s="230"/>
      <c r="K5" s="230"/>
      <c r="L5" s="230"/>
      <c r="M5" s="230"/>
      <c r="N5" s="230"/>
      <c r="O5" s="230"/>
      <c r="P5" s="230"/>
      <c r="Q5" s="230"/>
      <c r="R5" s="230"/>
      <c r="S5" s="230"/>
      <c r="T5" s="230"/>
      <c r="U5" s="230"/>
      <c r="V5" s="230"/>
      <c r="W5" s="230"/>
      <c r="X5" s="230"/>
      <c r="Y5" s="230"/>
      <c r="Z5" s="230"/>
      <c r="AA5" s="230"/>
      <c r="AB5" s="230"/>
      <c r="AC5" s="230"/>
      <c r="AD5" s="230"/>
      <c r="AE5" s="230"/>
      <c r="AF5" s="230"/>
      <c r="AG5" s="230"/>
      <c r="AH5" s="230"/>
      <c r="AI5" s="230"/>
      <c r="AJ5" s="230"/>
      <c r="AK5" s="231"/>
      <c r="AL5" s="232"/>
    </row>
    <row r="6" spans="1:38" x14ac:dyDescent="0.35">
      <c r="A6" s="233" t="s">
        <v>150</v>
      </c>
      <c r="B6" s="234"/>
      <c r="C6" s="234"/>
      <c r="D6" s="234"/>
      <c r="E6" s="234"/>
      <c r="F6" s="234"/>
      <c r="G6" s="234"/>
      <c r="H6" s="234"/>
      <c r="I6" s="234"/>
      <c r="J6" s="234"/>
      <c r="K6" s="234"/>
      <c r="L6" s="234"/>
      <c r="M6" s="234"/>
      <c r="N6" s="234"/>
      <c r="O6" s="234"/>
      <c r="P6" s="234"/>
      <c r="Q6" s="234"/>
      <c r="R6" s="234"/>
      <c r="S6" s="234"/>
      <c r="T6" s="234"/>
      <c r="U6" s="234"/>
      <c r="V6" s="234"/>
      <c r="W6" s="234"/>
      <c r="X6" s="234"/>
      <c r="Y6" s="234"/>
      <c r="Z6" s="234"/>
      <c r="AA6" s="234"/>
      <c r="AB6" s="234"/>
      <c r="AC6" s="234"/>
      <c r="AD6" s="234"/>
      <c r="AE6" s="234"/>
      <c r="AF6" s="234"/>
      <c r="AG6" s="234"/>
      <c r="AH6" s="234"/>
      <c r="AI6" s="234"/>
      <c r="AJ6" s="235"/>
      <c r="AK6" s="236"/>
      <c r="AL6" s="237"/>
    </row>
    <row r="7" spans="1:38" x14ac:dyDescent="0.35">
      <c r="A7" s="221" t="s">
        <v>170</v>
      </c>
      <c r="B7" s="222"/>
      <c r="C7" s="222"/>
      <c r="D7" s="222"/>
      <c r="E7" s="222"/>
      <c r="F7" s="222"/>
      <c r="G7" s="222"/>
      <c r="H7" s="222"/>
      <c r="I7" s="222"/>
      <c r="J7" s="222"/>
      <c r="K7" s="222"/>
      <c r="L7" s="222"/>
      <c r="M7" s="222"/>
      <c r="N7" s="222"/>
      <c r="O7" s="222"/>
      <c r="P7" s="222"/>
      <c r="Q7" s="222"/>
      <c r="R7" s="222"/>
      <c r="S7" s="222"/>
      <c r="T7" s="222"/>
      <c r="U7" s="222"/>
      <c r="V7" s="222"/>
      <c r="W7" s="222"/>
      <c r="X7" s="222"/>
      <c r="Y7" s="222"/>
      <c r="Z7" s="222"/>
      <c r="AA7" s="222"/>
      <c r="AB7" s="222"/>
      <c r="AC7" s="222"/>
      <c r="AD7" s="222"/>
      <c r="AE7" s="222"/>
      <c r="AF7" s="222"/>
      <c r="AG7" s="238"/>
      <c r="AH7" s="239"/>
      <c r="AI7" s="240"/>
      <c r="AJ7" s="241"/>
      <c r="AK7" s="219"/>
      <c r="AL7" s="220"/>
    </row>
    <row r="8" spans="1:38" ht="13.15" x14ac:dyDescent="0.4">
      <c r="A8" s="205" t="s">
        <v>151</v>
      </c>
      <c r="B8" s="206"/>
      <c r="C8" s="206"/>
      <c r="D8" s="206"/>
      <c r="E8" s="206"/>
      <c r="F8" s="206"/>
      <c r="G8" s="206"/>
      <c r="H8" s="206"/>
      <c r="I8" s="206"/>
      <c r="J8" s="206"/>
      <c r="K8" s="206"/>
      <c r="L8" s="206"/>
      <c r="M8" s="206"/>
      <c r="N8" s="206"/>
      <c r="O8" s="206"/>
      <c r="P8" s="206"/>
      <c r="Q8" s="207" t="s">
        <v>152</v>
      </c>
      <c r="R8" s="208"/>
      <c r="S8" s="208"/>
      <c r="T8" s="208"/>
      <c r="U8" s="209"/>
      <c r="V8" s="207" t="s">
        <v>153</v>
      </c>
      <c r="W8" s="208"/>
      <c r="X8" s="208"/>
      <c r="Y8" s="209"/>
      <c r="Z8" s="207" t="s">
        <v>154</v>
      </c>
      <c r="AA8" s="208"/>
      <c r="AB8" s="208"/>
      <c r="AC8" s="207" t="s">
        <v>155</v>
      </c>
      <c r="AD8" s="208"/>
      <c r="AE8" s="208"/>
      <c r="AF8" s="208"/>
      <c r="AG8" s="208"/>
      <c r="AH8" s="208"/>
      <c r="AI8" s="209"/>
      <c r="AJ8" s="226" t="s">
        <v>156</v>
      </c>
      <c r="AK8" s="227"/>
      <c r="AL8" s="228"/>
    </row>
    <row r="9" spans="1:38" x14ac:dyDescent="0.35">
      <c r="A9" s="187"/>
      <c r="B9" s="188"/>
      <c r="C9" s="188"/>
      <c r="D9" s="188"/>
      <c r="E9" s="188"/>
      <c r="F9" s="188"/>
      <c r="G9" s="188"/>
      <c r="H9" s="188"/>
      <c r="I9" s="188"/>
      <c r="J9" s="188"/>
      <c r="K9" s="188"/>
      <c r="L9" s="188"/>
      <c r="M9" s="188"/>
      <c r="N9" s="188"/>
      <c r="O9" s="188"/>
      <c r="P9" s="188"/>
      <c r="Q9" s="190"/>
      <c r="R9" s="191"/>
      <c r="S9" s="191"/>
      <c r="T9" s="191"/>
      <c r="U9" s="192"/>
      <c r="V9" s="211"/>
      <c r="W9" s="212"/>
      <c r="X9" s="212"/>
      <c r="Y9" s="213"/>
      <c r="Z9" s="190"/>
      <c r="AA9" s="191"/>
      <c r="AB9" s="191"/>
      <c r="AC9" s="190"/>
      <c r="AD9" s="191"/>
      <c r="AE9" s="191"/>
      <c r="AF9" s="191"/>
      <c r="AG9" s="191"/>
      <c r="AH9" s="191"/>
      <c r="AI9" s="192"/>
      <c r="AJ9" s="214"/>
      <c r="AK9" s="215"/>
      <c r="AL9" s="216"/>
    </row>
    <row r="10" spans="1:38" x14ac:dyDescent="0.35">
      <c r="A10" s="221" t="s">
        <v>171</v>
      </c>
      <c r="B10" s="222"/>
      <c r="C10" s="222"/>
      <c r="D10" s="222"/>
      <c r="E10" s="222"/>
      <c r="F10" s="222"/>
      <c r="G10" s="222"/>
      <c r="H10" s="222"/>
      <c r="I10" s="222"/>
      <c r="J10" s="222"/>
      <c r="K10" s="222"/>
      <c r="L10" s="222"/>
      <c r="M10" s="222"/>
      <c r="N10" s="222"/>
      <c r="O10" s="222"/>
      <c r="P10" s="222"/>
      <c r="Q10" s="222"/>
      <c r="R10" s="222"/>
      <c r="S10" s="222"/>
      <c r="T10" s="222"/>
      <c r="U10" s="222"/>
      <c r="V10" s="222"/>
      <c r="W10" s="222"/>
      <c r="X10" s="222"/>
      <c r="Y10" s="222"/>
      <c r="Z10" s="222"/>
      <c r="AA10" s="222"/>
      <c r="AB10" s="222"/>
      <c r="AC10" s="222"/>
      <c r="AD10" s="222"/>
      <c r="AE10" s="222"/>
      <c r="AF10" s="222"/>
      <c r="AG10" s="222"/>
      <c r="AH10" s="223" t="str">
        <f>IF(AO12+AO13=10,"Yes","No")</f>
        <v>No</v>
      </c>
      <c r="AI10" s="224"/>
      <c r="AJ10" s="225"/>
      <c r="AK10" s="219"/>
      <c r="AL10" s="220"/>
    </row>
    <row r="11" spans="1:38" ht="13.15" x14ac:dyDescent="0.4">
      <c r="A11" s="205" t="s">
        <v>151</v>
      </c>
      <c r="B11" s="206"/>
      <c r="C11" s="206"/>
      <c r="D11" s="206"/>
      <c r="E11" s="206"/>
      <c r="F11" s="206"/>
      <c r="G11" s="206"/>
      <c r="H11" s="206"/>
      <c r="I11" s="206"/>
      <c r="J11" s="206"/>
      <c r="K11" s="206"/>
      <c r="L11" s="206"/>
      <c r="M11" s="206"/>
      <c r="N11" s="206"/>
      <c r="O11" s="206"/>
      <c r="P11" s="206"/>
      <c r="Q11" s="207" t="s">
        <v>152</v>
      </c>
      <c r="R11" s="208"/>
      <c r="S11" s="208"/>
      <c r="T11" s="208"/>
      <c r="U11" s="209"/>
      <c r="V11" s="207" t="s">
        <v>153</v>
      </c>
      <c r="W11" s="208"/>
      <c r="X11" s="208"/>
      <c r="Y11" s="209"/>
      <c r="Z11" s="207" t="s">
        <v>154</v>
      </c>
      <c r="AA11" s="208"/>
      <c r="AB11" s="208"/>
      <c r="AC11" s="207" t="s">
        <v>157</v>
      </c>
      <c r="AD11" s="208"/>
      <c r="AE11" s="208"/>
      <c r="AF11" s="208"/>
      <c r="AG11" s="208"/>
      <c r="AH11" s="208"/>
      <c r="AI11" s="209"/>
      <c r="AJ11" s="226" t="s">
        <v>156</v>
      </c>
      <c r="AK11" s="227"/>
      <c r="AL11" s="228"/>
    </row>
    <row r="12" spans="1:38" x14ac:dyDescent="0.35">
      <c r="A12" s="187"/>
      <c r="B12" s="188"/>
      <c r="C12" s="188"/>
      <c r="D12" s="188"/>
      <c r="E12" s="188"/>
      <c r="F12" s="188"/>
      <c r="G12" s="188"/>
      <c r="H12" s="188"/>
      <c r="I12" s="188"/>
      <c r="J12" s="188"/>
      <c r="K12" s="188"/>
      <c r="L12" s="188"/>
      <c r="M12" s="188"/>
      <c r="N12" s="188"/>
      <c r="O12" s="188"/>
      <c r="P12" s="188"/>
      <c r="Q12" s="190"/>
      <c r="R12" s="191"/>
      <c r="S12" s="191"/>
      <c r="T12" s="191"/>
      <c r="U12" s="192"/>
      <c r="V12" s="211"/>
      <c r="W12" s="212"/>
      <c r="X12" s="212"/>
      <c r="Y12" s="213"/>
      <c r="Z12" s="190"/>
      <c r="AA12" s="191"/>
      <c r="AB12" s="191"/>
      <c r="AC12" s="190"/>
      <c r="AD12" s="191"/>
      <c r="AE12" s="191"/>
      <c r="AF12" s="191"/>
      <c r="AG12" s="191"/>
      <c r="AH12" s="191"/>
      <c r="AI12" s="192"/>
      <c r="AJ12" s="214"/>
      <c r="AK12" s="215"/>
      <c r="AL12" s="216"/>
    </row>
    <row r="13" spans="1:38" x14ac:dyDescent="0.35">
      <c r="A13" s="187"/>
      <c r="B13" s="188"/>
      <c r="C13" s="188"/>
      <c r="D13" s="188"/>
      <c r="E13" s="188"/>
      <c r="F13" s="188"/>
      <c r="G13" s="188"/>
      <c r="H13" s="188"/>
      <c r="I13" s="188"/>
      <c r="J13" s="188"/>
      <c r="K13" s="188"/>
      <c r="L13" s="188"/>
      <c r="M13" s="188"/>
      <c r="N13" s="188"/>
      <c r="O13" s="188"/>
      <c r="P13" s="188"/>
      <c r="Q13" s="190"/>
      <c r="R13" s="191"/>
      <c r="S13" s="191"/>
      <c r="T13" s="191"/>
      <c r="U13" s="192"/>
      <c r="V13" s="211"/>
      <c r="W13" s="212"/>
      <c r="X13" s="212"/>
      <c r="Y13" s="213"/>
      <c r="Z13" s="190"/>
      <c r="AA13" s="191"/>
      <c r="AB13" s="191"/>
      <c r="AC13" s="190"/>
      <c r="AD13" s="191"/>
      <c r="AE13" s="191"/>
      <c r="AF13" s="191"/>
      <c r="AG13" s="191"/>
      <c r="AH13" s="191"/>
      <c r="AI13" s="192"/>
      <c r="AJ13" s="214"/>
      <c r="AK13" s="215"/>
      <c r="AL13" s="216"/>
    </row>
    <row r="14" spans="1:38" x14ac:dyDescent="0.35">
      <c r="A14" s="217" t="s">
        <v>158</v>
      </c>
      <c r="B14" s="218"/>
      <c r="C14" s="218"/>
      <c r="D14" s="218"/>
      <c r="E14" s="218"/>
      <c r="F14" s="218"/>
      <c r="G14" s="218"/>
      <c r="H14" s="218"/>
      <c r="I14" s="218"/>
      <c r="J14" s="218"/>
      <c r="K14" s="218"/>
      <c r="L14" s="218"/>
      <c r="M14" s="218"/>
      <c r="N14" s="218"/>
      <c r="O14" s="218"/>
      <c r="P14" s="218"/>
      <c r="Q14" s="218"/>
      <c r="R14" s="218"/>
      <c r="S14" s="218"/>
      <c r="T14" s="218"/>
      <c r="U14" s="218"/>
      <c r="V14" s="218"/>
      <c r="W14" s="218"/>
      <c r="X14" s="218"/>
      <c r="Y14" s="218"/>
      <c r="Z14" s="218"/>
      <c r="AA14" s="218"/>
      <c r="AB14" s="218"/>
      <c r="AC14" s="218"/>
      <c r="AD14" s="218"/>
      <c r="AE14" s="218"/>
      <c r="AF14" s="218"/>
      <c r="AG14" s="218"/>
      <c r="AH14" s="218"/>
      <c r="AI14" s="218"/>
      <c r="AJ14" s="218"/>
      <c r="AK14" s="219"/>
      <c r="AL14" s="220"/>
    </row>
    <row r="15" spans="1:38" x14ac:dyDescent="0.35">
      <c r="A15" s="187"/>
      <c r="B15" s="188"/>
      <c r="C15" s="188"/>
      <c r="D15" s="188"/>
      <c r="E15" s="188"/>
      <c r="F15" s="188"/>
      <c r="G15" s="188"/>
      <c r="H15" s="188"/>
      <c r="I15" s="188"/>
      <c r="J15" s="188"/>
      <c r="K15" s="188"/>
      <c r="L15" s="188"/>
      <c r="M15" s="188"/>
      <c r="N15" s="188"/>
      <c r="O15" s="188"/>
      <c r="P15" s="188"/>
      <c r="Q15" s="190"/>
      <c r="R15" s="191"/>
      <c r="S15" s="191"/>
      <c r="T15" s="191"/>
      <c r="U15" s="192"/>
      <c r="V15" s="211"/>
      <c r="W15" s="212"/>
      <c r="X15" s="212"/>
      <c r="Y15" s="213"/>
      <c r="Z15" s="190"/>
      <c r="AA15" s="191"/>
      <c r="AB15" s="191"/>
      <c r="AC15" s="190"/>
      <c r="AD15" s="191"/>
      <c r="AE15" s="191"/>
      <c r="AF15" s="191"/>
      <c r="AG15" s="191"/>
      <c r="AH15" s="191"/>
      <c r="AI15" s="192"/>
      <c r="AJ15" s="214"/>
      <c r="AK15" s="215"/>
      <c r="AL15" s="216"/>
    </row>
    <row r="16" spans="1:38" x14ac:dyDescent="0.35">
      <c r="A16" s="187"/>
      <c r="B16" s="188"/>
      <c r="C16" s="188"/>
      <c r="D16" s="188"/>
      <c r="E16" s="188"/>
      <c r="F16" s="188"/>
      <c r="G16" s="188"/>
      <c r="H16" s="188"/>
      <c r="I16" s="188"/>
      <c r="J16" s="188"/>
      <c r="K16" s="188"/>
      <c r="L16" s="188"/>
      <c r="M16" s="188"/>
      <c r="N16" s="188"/>
      <c r="O16" s="188"/>
      <c r="P16" s="188"/>
      <c r="Q16" s="190"/>
      <c r="R16" s="191"/>
      <c r="S16" s="191"/>
      <c r="T16" s="191"/>
      <c r="U16" s="192"/>
      <c r="V16" s="211"/>
      <c r="W16" s="212"/>
      <c r="X16" s="212"/>
      <c r="Y16" s="213"/>
      <c r="Z16" s="190"/>
      <c r="AA16" s="191"/>
      <c r="AB16" s="191"/>
      <c r="AC16" s="190"/>
      <c r="AD16" s="191"/>
      <c r="AE16" s="191"/>
      <c r="AF16" s="191"/>
      <c r="AG16" s="191"/>
      <c r="AH16" s="191"/>
      <c r="AI16" s="192"/>
      <c r="AJ16" s="214"/>
      <c r="AK16" s="215"/>
      <c r="AL16" s="216"/>
    </row>
    <row r="17" spans="1:38" x14ac:dyDescent="0.35">
      <c r="A17" s="187"/>
      <c r="B17" s="188"/>
      <c r="C17" s="188"/>
      <c r="D17" s="188"/>
      <c r="E17" s="188"/>
      <c r="F17" s="188"/>
      <c r="G17" s="188"/>
      <c r="H17" s="188"/>
      <c r="I17" s="188"/>
      <c r="J17" s="188"/>
      <c r="K17" s="188"/>
      <c r="L17" s="188"/>
      <c r="M17" s="188"/>
      <c r="N17" s="188"/>
      <c r="O17" s="188"/>
      <c r="P17" s="188"/>
      <c r="Q17" s="190"/>
      <c r="R17" s="191"/>
      <c r="S17" s="191"/>
      <c r="T17" s="191"/>
      <c r="U17" s="192"/>
      <c r="V17" s="211"/>
      <c r="W17" s="212"/>
      <c r="X17" s="212"/>
      <c r="Y17" s="213"/>
      <c r="Z17" s="190"/>
      <c r="AA17" s="191"/>
      <c r="AB17" s="191"/>
      <c r="AC17" s="190"/>
      <c r="AD17" s="191"/>
      <c r="AE17" s="191"/>
      <c r="AF17" s="191"/>
      <c r="AG17" s="191"/>
      <c r="AH17" s="191"/>
      <c r="AI17" s="192"/>
      <c r="AJ17" s="214"/>
      <c r="AK17" s="215"/>
      <c r="AL17" s="216"/>
    </row>
    <row r="18" spans="1:38" x14ac:dyDescent="0.35">
      <c r="A18" s="195" t="s">
        <v>159</v>
      </c>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7"/>
      <c r="AF18" s="198" t="s">
        <v>160</v>
      </c>
      <c r="AG18" s="199"/>
      <c r="AH18" s="200">
        <f>SUM(AK20:AL31)/12</f>
        <v>0</v>
      </c>
      <c r="AI18" s="201"/>
      <c r="AJ18" s="202"/>
      <c r="AK18" s="203"/>
      <c r="AL18" s="204"/>
    </row>
    <row r="19" spans="1:38" ht="13.15" x14ac:dyDescent="0.4">
      <c r="A19" s="205" t="s">
        <v>161</v>
      </c>
      <c r="B19" s="206"/>
      <c r="C19" s="206"/>
      <c r="D19" s="206"/>
      <c r="E19" s="206"/>
      <c r="F19" s="206"/>
      <c r="G19" s="206"/>
      <c r="H19" s="206"/>
      <c r="I19" s="206"/>
      <c r="J19" s="206"/>
      <c r="K19" s="206"/>
      <c r="L19" s="206"/>
      <c r="M19" s="206"/>
      <c r="N19" s="206"/>
      <c r="O19" s="206"/>
      <c r="P19" s="207" t="s">
        <v>152</v>
      </c>
      <c r="Q19" s="208"/>
      <c r="R19" s="208"/>
      <c r="S19" s="208"/>
      <c r="T19" s="209"/>
      <c r="U19" s="207" t="s">
        <v>162</v>
      </c>
      <c r="V19" s="208"/>
      <c r="W19" s="208"/>
      <c r="X19" s="208"/>
      <c r="Y19" s="208"/>
      <c r="Z19" s="209"/>
      <c r="AA19" s="207" t="s">
        <v>154</v>
      </c>
      <c r="AB19" s="208"/>
      <c r="AC19" s="209"/>
      <c r="AD19" s="207" t="s">
        <v>163</v>
      </c>
      <c r="AE19" s="208"/>
      <c r="AF19" s="208"/>
      <c r="AG19" s="208"/>
      <c r="AH19" s="208"/>
      <c r="AI19" s="208"/>
      <c r="AJ19" s="209"/>
      <c r="AK19" s="207" t="s">
        <v>164</v>
      </c>
      <c r="AL19" s="210"/>
    </row>
    <row r="20" spans="1:38" x14ac:dyDescent="0.35">
      <c r="A20" s="187"/>
      <c r="B20" s="188"/>
      <c r="C20" s="188"/>
      <c r="D20" s="188"/>
      <c r="E20" s="188"/>
      <c r="F20" s="188"/>
      <c r="G20" s="188"/>
      <c r="H20" s="188"/>
      <c r="I20" s="188"/>
      <c r="J20" s="188"/>
      <c r="K20" s="188"/>
      <c r="L20" s="188"/>
      <c r="M20" s="188"/>
      <c r="N20" s="188"/>
      <c r="O20" s="188"/>
      <c r="P20" s="190"/>
      <c r="Q20" s="191"/>
      <c r="R20" s="191"/>
      <c r="S20" s="191"/>
      <c r="T20" s="192"/>
      <c r="U20" s="190"/>
      <c r="V20" s="191"/>
      <c r="W20" s="191"/>
      <c r="X20" s="191"/>
      <c r="Y20" s="191"/>
      <c r="Z20" s="192"/>
      <c r="AA20" s="190"/>
      <c r="AB20" s="191"/>
      <c r="AC20" s="192"/>
      <c r="AD20" s="190"/>
      <c r="AE20" s="191"/>
      <c r="AF20" s="191"/>
      <c r="AG20" s="191"/>
      <c r="AH20" s="191"/>
      <c r="AI20" s="191"/>
      <c r="AJ20" s="192"/>
      <c r="AK20" s="193"/>
      <c r="AL20" s="194"/>
    </row>
    <row r="21" spans="1:38" x14ac:dyDescent="0.35">
      <c r="A21" s="187"/>
      <c r="B21" s="188"/>
      <c r="C21" s="188"/>
      <c r="D21" s="188"/>
      <c r="E21" s="188"/>
      <c r="F21" s="188"/>
      <c r="G21" s="188"/>
      <c r="H21" s="188"/>
      <c r="I21" s="188"/>
      <c r="J21" s="188"/>
      <c r="K21" s="188"/>
      <c r="L21" s="188"/>
      <c r="M21" s="188"/>
      <c r="N21" s="188"/>
      <c r="O21" s="188"/>
      <c r="P21" s="190"/>
      <c r="Q21" s="191"/>
      <c r="R21" s="191"/>
      <c r="S21" s="191"/>
      <c r="T21" s="192"/>
      <c r="U21" s="190"/>
      <c r="V21" s="191"/>
      <c r="W21" s="191"/>
      <c r="X21" s="191"/>
      <c r="Y21" s="191"/>
      <c r="Z21" s="192"/>
      <c r="AA21" s="190"/>
      <c r="AB21" s="191"/>
      <c r="AC21" s="192"/>
      <c r="AD21" s="190"/>
      <c r="AE21" s="191"/>
      <c r="AF21" s="191"/>
      <c r="AG21" s="191"/>
      <c r="AH21" s="191"/>
      <c r="AI21" s="191"/>
      <c r="AJ21" s="192"/>
      <c r="AK21" s="193"/>
      <c r="AL21" s="194"/>
    </row>
    <row r="22" spans="1:38" x14ac:dyDescent="0.35">
      <c r="A22" s="187"/>
      <c r="B22" s="188"/>
      <c r="C22" s="188"/>
      <c r="D22" s="188"/>
      <c r="E22" s="188"/>
      <c r="F22" s="188"/>
      <c r="G22" s="188"/>
      <c r="H22" s="188"/>
      <c r="I22" s="188"/>
      <c r="J22" s="188"/>
      <c r="K22" s="188"/>
      <c r="L22" s="188"/>
      <c r="M22" s="188"/>
      <c r="N22" s="188"/>
      <c r="O22" s="188"/>
      <c r="P22" s="190"/>
      <c r="Q22" s="191"/>
      <c r="R22" s="191"/>
      <c r="S22" s="191"/>
      <c r="T22" s="192"/>
      <c r="U22" s="190"/>
      <c r="V22" s="191"/>
      <c r="W22" s="191"/>
      <c r="X22" s="191"/>
      <c r="Y22" s="191"/>
      <c r="Z22" s="192"/>
      <c r="AA22" s="190"/>
      <c r="AB22" s="191"/>
      <c r="AC22" s="192"/>
      <c r="AD22" s="190"/>
      <c r="AE22" s="191"/>
      <c r="AF22" s="191"/>
      <c r="AG22" s="191"/>
      <c r="AH22" s="191"/>
      <c r="AI22" s="191"/>
      <c r="AJ22" s="192"/>
      <c r="AK22" s="193"/>
      <c r="AL22" s="194"/>
    </row>
    <row r="23" spans="1:38" x14ac:dyDescent="0.35">
      <c r="A23" s="187"/>
      <c r="B23" s="188"/>
      <c r="C23" s="188"/>
      <c r="D23" s="188"/>
      <c r="E23" s="188"/>
      <c r="F23" s="188"/>
      <c r="G23" s="188"/>
      <c r="H23" s="188"/>
      <c r="I23" s="188"/>
      <c r="J23" s="188"/>
      <c r="K23" s="188"/>
      <c r="L23" s="188"/>
      <c r="M23" s="188"/>
      <c r="N23" s="188"/>
      <c r="O23" s="188"/>
      <c r="P23" s="190"/>
      <c r="Q23" s="191"/>
      <c r="R23" s="191"/>
      <c r="S23" s="191"/>
      <c r="T23" s="192"/>
      <c r="U23" s="190"/>
      <c r="V23" s="191"/>
      <c r="W23" s="191"/>
      <c r="X23" s="191"/>
      <c r="Y23" s="191"/>
      <c r="Z23" s="192"/>
      <c r="AA23" s="190"/>
      <c r="AB23" s="191"/>
      <c r="AC23" s="192"/>
      <c r="AD23" s="190"/>
      <c r="AE23" s="191"/>
      <c r="AF23" s="191"/>
      <c r="AG23" s="191"/>
      <c r="AH23" s="191"/>
      <c r="AI23" s="191"/>
      <c r="AJ23" s="192"/>
      <c r="AK23" s="193"/>
      <c r="AL23" s="194"/>
    </row>
    <row r="24" spans="1:38" x14ac:dyDescent="0.35">
      <c r="A24" s="187"/>
      <c r="B24" s="188"/>
      <c r="C24" s="188"/>
      <c r="D24" s="188"/>
      <c r="E24" s="188"/>
      <c r="F24" s="188"/>
      <c r="G24" s="188"/>
      <c r="H24" s="188"/>
      <c r="I24" s="188"/>
      <c r="J24" s="188"/>
      <c r="K24" s="188"/>
      <c r="L24" s="188"/>
      <c r="M24" s="188"/>
      <c r="N24" s="188"/>
      <c r="O24" s="188"/>
      <c r="P24" s="190"/>
      <c r="Q24" s="191"/>
      <c r="R24" s="191"/>
      <c r="S24" s="191"/>
      <c r="T24" s="192"/>
      <c r="U24" s="190"/>
      <c r="V24" s="191"/>
      <c r="W24" s="191"/>
      <c r="X24" s="191"/>
      <c r="Y24" s="191"/>
      <c r="Z24" s="192"/>
      <c r="AA24" s="190"/>
      <c r="AB24" s="191"/>
      <c r="AC24" s="192"/>
      <c r="AD24" s="190"/>
      <c r="AE24" s="191"/>
      <c r="AF24" s="191"/>
      <c r="AG24" s="191"/>
      <c r="AH24" s="191"/>
      <c r="AI24" s="191"/>
      <c r="AJ24" s="192"/>
      <c r="AK24" s="193"/>
      <c r="AL24" s="194"/>
    </row>
    <row r="25" spans="1:38" x14ac:dyDescent="0.35">
      <c r="A25" s="187"/>
      <c r="B25" s="188"/>
      <c r="C25" s="188"/>
      <c r="D25" s="188"/>
      <c r="E25" s="188"/>
      <c r="F25" s="188"/>
      <c r="G25" s="188"/>
      <c r="H25" s="188"/>
      <c r="I25" s="188"/>
      <c r="J25" s="188"/>
      <c r="K25" s="188"/>
      <c r="L25" s="188"/>
      <c r="M25" s="188"/>
      <c r="N25" s="188"/>
      <c r="O25" s="188"/>
      <c r="P25" s="190"/>
      <c r="Q25" s="191"/>
      <c r="R25" s="191"/>
      <c r="S25" s="191"/>
      <c r="T25" s="192"/>
      <c r="U25" s="190"/>
      <c r="V25" s="191"/>
      <c r="W25" s="191"/>
      <c r="X25" s="191"/>
      <c r="Y25" s="191"/>
      <c r="Z25" s="192"/>
      <c r="AA25" s="190"/>
      <c r="AB25" s="191"/>
      <c r="AC25" s="192"/>
      <c r="AD25" s="190"/>
      <c r="AE25" s="191"/>
      <c r="AF25" s="191"/>
      <c r="AG25" s="191"/>
      <c r="AH25" s="191"/>
      <c r="AI25" s="191"/>
      <c r="AJ25" s="192"/>
      <c r="AK25" s="193"/>
      <c r="AL25" s="194"/>
    </row>
    <row r="26" spans="1:38" x14ac:dyDescent="0.35">
      <c r="A26" s="187"/>
      <c r="B26" s="188"/>
      <c r="C26" s="188"/>
      <c r="D26" s="188"/>
      <c r="E26" s="188"/>
      <c r="F26" s="188"/>
      <c r="G26" s="188"/>
      <c r="H26" s="188"/>
      <c r="I26" s="188"/>
      <c r="J26" s="188"/>
      <c r="K26" s="188"/>
      <c r="L26" s="188"/>
      <c r="M26" s="188"/>
      <c r="N26" s="188"/>
      <c r="O26" s="188"/>
      <c r="P26" s="190"/>
      <c r="Q26" s="191"/>
      <c r="R26" s="191"/>
      <c r="S26" s="191"/>
      <c r="T26" s="192"/>
      <c r="U26" s="190"/>
      <c r="V26" s="191"/>
      <c r="W26" s="191"/>
      <c r="X26" s="191"/>
      <c r="Y26" s="191"/>
      <c r="Z26" s="192"/>
      <c r="AA26" s="190"/>
      <c r="AB26" s="191"/>
      <c r="AC26" s="192"/>
      <c r="AD26" s="190"/>
      <c r="AE26" s="191"/>
      <c r="AF26" s="191"/>
      <c r="AG26" s="191"/>
      <c r="AH26" s="191"/>
      <c r="AI26" s="191"/>
      <c r="AJ26" s="192"/>
      <c r="AK26" s="193"/>
      <c r="AL26" s="194"/>
    </row>
    <row r="27" spans="1:38" x14ac:dyDescent="0.35">
      <c r="A27" s="187"/>
      <c r="B27" s="188"/>
      <c r="C27" s="188"/>
      <c r="D27" s="188"/>
      <c r="E27" s="188"/>
      <c r="F27" s="188"/>
      <c r="G27" s="188"/>
      <c r="H27" s="188"/>
      <c r="I27" s="188"/>
      <c r="J27" s="188"/>
      <c r="K27" s="188"/>
      <c r="L27" s="188"/>
      <c r="M27" s="188"/>
      <c r="N27" s="188"/>
      <c r="O27" s="188"/>
      <c r="P27" s="190"/>
      <c r="Q27" s="191"/>
      <c r="R27" s="191"/>
      <c r="S27" s="191"/>
      <c r="T27" s="192"/>
      <c r="U27" s="190"/>
      <c r="V27" s="191"/>
      <c r="W27" s="191"/>
      <c r="X27" s="191"/>
      <c r="Y27" s="191"/>
      <c r="Z27" s="192"/>
      <c r="AA27" s="190"/>
      <c r="AB27" s="191"/>
      <c r="AC27" s="192"/>
      <c r="AD27" s="190"/>
      <c r="AE27" s="191"/>
      <c r="AF27" s="191"/>
      <c r="AG27" s="191"/>
      <c r="AH27" s="191"/>
      <c r="AI27" s="191"/>
      <c r="AJ27" s="192"/>
      <c r="AK27" s="193"/>
      <c r="AL27" s="194"/>
    </row>
    <row r="28" spans="1:38" x14ac:dyDescent="0.35">
      <c r="A28" s="187"/>
      <c r="B28" s="188"/>
      <c r="C28" s="188"/>
      <c r="D28" s="188"/>
      <c r="E28" s="188"/>
      <c r="F28" s="188"/>
      <c r="G28" s="188"/>
      <c r="H28" s="188"/>
      <c r="I28" s="188"/>
      <c r="J28" s="188"/>
      <c r="K28" s="188"/>
      <c r="L28" s="188"/>
      <c r="M28" s="188"/>
      <c r="N28" s="188"/>
      <c r="O28" s="188"/>
      <c r="P28" s="190"/>
      <c r="Q28" s="191"/>
      <c r="R28" s="191"/>
      <c r="S28" s="191"/>
      <c r="T28" s="192"/>
      <c r="U28" s="190"/>
      <c r="V28" s="191"/>
      <c r="W28" s="191"/>
      <c r="X28" s="191"/>
      <c r="Y28" s="191"/>
      <c r="Z28" s="192"/>
      <c r="AA28" s="190"/>
      <c r="AB28" s="191"/>
      <c r="AC28" s="192"/>
      <c r="AD28" s="190"/>
      <c r="AE28" s="191"/>
      <c r="AF28" s="191"/>
      <c r="AG28" s="191"/>
      <c r="AH28" s="191"/>
      <c r="AI28" s="191"/>
      <c r="AJ28" s="192"/>
      <c r="AK28" s="193"/>
      <c r="AL28" s="194"/>
    </row>
    <row r="29" spans="1:38" x14ac:dyDescent="0.35">
      <c r="A29" s="187"/>
      <c r="B29" s="188"/>
      <c r="C29" s="188"/>
      <c r="D29" s="188"/>
      <c r="E29" s="188"/>
      <c r="F29" s="188"/>
      <c r="G29" s="188"/>
      <c r="H29" s="188"/>
      <c r="I29" s="188"/>
      <c r="J29" s="188"/>
      <c r="K29" s="188"/>
      <c r="L29" s="188"/>
      <c r="M29" s="188"/>
      <c r="N29" s="188"/>
      <c r="O29" s="188"/>
      <c r="P29" s="190"/>
      <c r="Q29" s="191"/>
      <c r="R29" s="191"/>
      <c r="S29" s="191"/>
      <c r="T29" s="192"/>
      <c r="U29" s="190"/>
      <c r="V29" s="191"/>
      <c r="W29" s="191"/>
      <c r="X29" s="191"/>
      <c r="Y29" s="191"/>
      <c r="Z29" s="192"/>
      <c r="AA29" s="190"/>
      <c r="AB29" s="191"/>
      <c r="AC29" s="192"/>
      <c r="AD29" s="190"/>
      <c r="AE29" s="191"/>
      <c r="AF29" s="191"/>
      <c r="AG29" s="191"/>
      <c r="AH29" s="191"/>
      <c r="AI29" s="191"/>
      <c r="AJ29" s="192"/>
      <c r="AK29" s="193"/>
      <c r="AL29" s="194"/>
    </row>
    <row r="30" spans="1:38" x14ac:dyDescent="0.35">
      <c r="A30" s="187"/>
      <c r="B30" s="188"/>
      <c r="C30" s="188"/>
      <c r="D30" s="188"/>
      <c r="E30" s="188"/>
      <c r="F30" s="188"/>
      <c r="G30" s="188"/>
      <c r="H30" s="188"/>
      <c r="I30" s="188"/>
      <c r="J30" s="188"/>
      <c r="K30" s="188"/>
      <c r="L30" s="188"/>
      <c r="M30" s="188"/>
      <c r="N30" s="188"/>
      <c r="O30" s="188"/>
      <c r="P30" s="190"/>
      <c r="Q30" s="191"/>
      <c r="R30" s="191"/>
      <c r="S30" s="191"/>
      <c r="T30" s="192"/>
      <c r="U30" s="190"/>
      <c r="V30" s="191"/>
      <c r="W30" s="191"/>
      <c r="X30" s="191"/>
      <c r="Y30" s="191"/>
      <c r="Z30" s="192"/>
      <c r="AA30" s="190"/>
      <c r="AB30" s="191"/>
      <c r="AC30" s="192"/>
      <c r="AD30" s="190"/>
      <c r="AE30" s="191"/>
      <c r="AF30" s="191"/>
      <c r="AG30" s="191"/>
      <c r="AH30" s="191"/>
      <c r="AI30" s="191"/>
      <c r="AJ30" s="192"/>
      <c r="AK30" s="193"/>
      <c r="AL30" s="194"/>
    </row>
    <row r="31" spans="1:38" x14ac:dyDescent="0.35">
      <c r="A31" s="187"/>
      <c r="B31" s="188"/>
      <c r="C31" s="188"/>
      <c r="D31" s="188"/>
      <c r="E31" s="188"/>
      <c r="F31" s="188"/>
      <c r="G31" s="188"/>
      <c r="H31" s="188"/>
      <c r="I31" s="188"/>
      <c r="J31" s="188"/>
      <c r="K31" s="188"/>
      <c r="L31" s="188"/>
      <c r="M31" s="188"/>
      <c r="N31" s="188"/>
      <c r="O31" s="188"/>
      <c r="P31" s="190"/>
      <c r="Q31" s="191"/>
      <c r="R31" s="191"/>
      <c r="S31" s="191"/>
      <c r="T31" s="192"/>
      <c r="U31" s="190"/>
      <c r="V31" s="191"/>
      <c r="W31" s="191"/>
      <c r="X31" s="191"/>
      <c r="Y31" s="191"/>
      <c r="Z31" s="192"/>
      <c r="AA31" s="190"/>
      <c r="AB31" s="191"/>
      <c r="AC31" s="192"/>
      <c r="AD31" s="190"/>
      <c r="AE31" s="191"/>
      <c r="AF31" s="191"/>
      <c r="AG31" s="191"/>
      <c r="AH31" s="191"/>
      <c r="AI31" s="191"/>
      <c r="AJ31" s="192"/>
      <c r="AK31" s="193"/>
      <c r="AL31" s="194"/>
    </row>
    <row r="32" spans="1:38" x14ac:dyDescent="0.35">
      <c r="A32" s="187" t="s">
        <v>165</v>
      </c>
      <c r="B32" s="188"/>
      <c r="C32" s="188"/>
      <c r="D32" s="188"/>
      <c r="E32" s="188"/>
      <c r="F32" s="188"/>
      <c r="G32" s="188"/>
      <c r="H32" s="188"/>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8"/>
      <c r="AK32" s="188"/>
      <c r="AL32" s="189"/>
    </row>
  </sheetData>
  <mergeCells count="143">
    <mergeCell ref="A5:AJ5"/>
    <mergeCell ref="AK5:AL5"/>
    <mergeCell ref="A6:AJ6"/>
    <mergeCell ref="AK6:AL6"/>
    <mergeCell ref="A7:AG7"/>
    <mergeCell ref="AH7:AJ7"/>
    <mergeCell ref="AK7:AL7"/>
    <mergeCell ref="A9:P9"/>
    <mergeCell ref="Q9:U9"/>
    <mergeCell ref="V9:Y9"/>
    <mergeCell ref="Z9:AB9"/>
    <mergeCell ref="AC9:AI9"/>
    <mergeCell ref="AJ9:AL9"/>
    <mergeCell ref="A8:P8"/>
    <mergeCell ref="Q8:U8"/>
    <mergeCell ref="V8:Y8"/>
    <mergeCell ref="Z8:AB8"/>
    <mergeCell ref="AC8:AI8"/>
    <mergeCell ref="AJ8:AL8"/>
    <mergeCell ref="A12:P12"/>
    <mergeCell ref="Q12:U12"/>
    <mergeCell ref="V12:Y12"/>
    <mergeCell ref="Z12:AB12"/>
    <mergeCell ref="AC12:AI12"/>
    <mergeCell ref="AJ12:AL12"/>
    <mergeCell ref="A10:AG10"/>
    <mergeCell ref="AH10:AJ10"/>
    <mergeCell ref="AK10:AL10"/>
    <mergeCell ref="A11:P11"/>
    <mergeCell ref="Q11:U11"/>
    <mergeCell ref="V11:Y11"/>
    <mergeCell ref="Z11:AB11"/>
    <mergeCell ref="AC11:AI11"/>
    <mergeCell ref="AJ11:AL11"/>
    <mergeCell ref="A14:AJ14"/>
    <mergeCell ref="AK14:AL14"/>
    <mergeCell ref="A15:P15"/>
    <mergeCell ref="Q15:U15"/>
    <mergeCell ref="V15:Y15"/>
    <mergeCell ref="Z15:AB15"/>
    <mergeCell ref="AC15:AI15"/>
    <mergeCell ref="AJ15:AL15"/>
    <mergeCell ref="A13:P13"/>
    <mergeCell ref="Q13:U13"/>
    <mergeCell ref="V13:Y13"/>
    <mergeCell ref="Z13:AB13"/>
    <mergeCell ref="AC13:AI13"/>
    <mergeCell ref="AJ13:AL13"/>
    <mergeCell ref="A17:P17"/>
    <mergeCell ref="Q17:U17"/>
    <mergeCell ref="V17:Y17"/>
    <mergeCell ref="Z17:AB17"/>
    <mergeCell ref="AC17:AI17"/>
    <mergeCell ref="AJ17:AL17"/>
    <mergeCell ref="A16:P16"/>
    <mergeCell ref="Q16:U16"/>
    <mergeCell ref="V16:Y16"/>
    <mergeCell ref="Z16:AB16"/>
    <mergeCell ref="AC16:AI16"/>
    <mergeCell ref="AJ16:AL16"/>
    <mergeCell ref="A18:AE18"/>
    <mergeCell ref="AF18:AG18"/>
    <mergeCell ref="AH18:AJ18"/>
    <mergeCell ref="AK18:AL18"/>
    <mergeCell ref="A19:O19"/>
    <mergeCell ref="P19:T19"/>
    <mergeCell ref="U19:Z19"/>
    <mergeCell ref="AA19:AC19"/>
    <mergeCell ref="AD19:AJ19"/>
    <mergeCell ref="AK19:AL19"/>
    <mergeCell ref="A21:O21"/>
    <mergeCell ref="P21:T21"/>
    <mergeCell ref="U21:Z21"/>
    <mergeCell ref="AA21:AC21"/>
    <mergeCell ref="AD21:AJ21"/>
    <mergeCell ref="AK21:AL21"/>
    <mergeCell ref="A20:O20"/>
    <mergeCell ref="P20:T20"/>
    <mergeCell ref="U20:Z20"/>
    <mergeCell ref="AA20:AC20"/>
    <mergeCell ref="AD20:AJ20"/>
    <mergeCell ref="AK20:AL20"/>
    <mergeCell ref="A23:O23"/>
    <mergeCell ref="P23:T23"/>
    <mergeCell ref="U23:Z23"/>
    <mergeCell ref="AA23:AC23"/>
    <mergeCell ref="AD23:AJ23"/>
    <mergeCell ref="AK23:AL23"/>
    <mergeCell ref="A22:O22"/>
    <mergeCell ref="P22:T22"/>
    <mergeCell ref="U22:Z22"/>
    <mergeCell ref="AA22:AC22"/>
    <mergeCell ref="AD22:AJ22"/>
    <mergeCell ref="AK22:AL22"/>
    <mergeCell ref="A25:O25"/>
    <mergeCell ref="P25:T25"/>
    <mergeCell ref="U25:Z25"/>
    <mergeCell ref="AA25:AC25"/>
    <mergeCell ref="AD25:AJ25"/>
    <mergeCell ref="AK25:AL25"/>
    <mergeCell ref="A24:O24"/>
    <mergeCell ref="P24:T24"/>
    <mergeCell ref="U24:Z24"/>
    <mergeCell ref="AA24:AC24"/>
    <mergeCell ref="AD24:AJ24"/>
    <mergeCell ref="AK24:AL24"/>
    <mergeCell ref="A27:O27"/>
    <mergeCell ref="P27:T27"/>
    <mergeCell ref="U27:Z27"/>
    <mergeCell ref="AA27:AC27"/>
    <mergeCell ref="AD27:AJ27"/>
    <mergeCell ref="AK27:AL27"/>
    <mergeCell ref="A26:O26"/>
    <mergeCell ref="P26:T26"/>
    <mergeCell ref="U26:Z26"/>
    <mergeCell ref="AA26:AC26"/>
    <mergeCell ref="AD26:AJ26"/>
    <mergeCell ref="AK26:AL26"/>
    <mergeCell ref="A29:O29"/>
    <mergeCell ref="P29:T29"/>
    <mergeCell ref="U29:Z29"/>
    <mergeCell ref="AA29:AC29"/>
    <mergeCell ref="AD29:AJ29"/>
    <mergeCell ref="AK29:AL29"/>
    <mergeCell ref="A28:O28"/>
    <mergeCell ref="P28:T28"/>
    <mergeCell ref="U28:Z28"/>
    <mergeCell ref="AA28:AC28"/>
    <mergeCell ref="AD28:AJ28"/>
    <mergeCell ref="AK28:AL28"/>
    <mergeCell ref="A32:AL32"/>
    <mergeCell ref="A31:O31"/>
    <mergeCell ref="P31:T31"/>
    <mergeCell ref="U31:Z31"/>
    <mergeCell ref="AA31:AC31"/>
    <mergeCell ref="AD31:AJ31"/>
    <mergeCell ref="AK31:AL31"/>
    <mergeCell ref="A30:O30"/>
    <mergeCell ref="P30:T30"/>
    <mergeCell ref="U30:Z30"/>
    <mergeCell ref="AA30:AC30"/>
    <mergeCell ref="AD30:AJ30"/>
    <mergeCell ref="AK30:AL30"/>
  </mergeCells>
  <dataValidations count="4">
    <dataValidation type="list" allowBlank="1" showInputMessage="1" showErrorMessage="1" sqref="AH7" xr:uid="{D883FB12-5789-48F9-ACA7-D4734C6E135D}">
      <formula1>"Yes,No"</formula1>
    </dataValidation>
    <dataValidation type="list" allowBlank="1" showInputMessage="1" showErrorMessage="1" sqref="Z9 Z15:Z17 Z12:Z13 AA20:AA31" xr:uid="{9C9182D2-9DD6-456B-BFDD-B94B712C6640}">
      <formula1>"Affordable Rental,Interim Housing"</formula1>
    </dataValidation>
    <dataValidation type="list" allowBlank="1" showInputMessage="1" showErrorMessage="1" sqref="V9:Y9 V12:Y13 V15:Y17" xr:uid="{0A9054BF-279E-48C3-B133-57954AA97DC0}">
      <formula1>"Developed,Owned,Operated"</formula1>
    </dataValidation>
    <dataValidation type="list" allowBlank="1" sqref="U20:Z31" xr:uid="{3FE9DB16-EF60-4305-88F6-27444FDFDDEC}">
      <formula1>"Applicant,Developer,Property Manager,Lead Service Provider"</formula1>
    </dataValidation>
  </dataValidations>
  <pageMargins left="0.7" right="0.7" top="0.75" bottom="0.75" header="0.3" footer="0.3"/>
  <pageSetup scale="48" fitToHeight="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181890-6D2A-41DC-B7EE-9CA14CC214B8}">
  <sheetPr>
    <pageSetUpPr fitToPage="1"/>
  </sheetPr>
  <dimension ref="A1:R39"/>
  <sheetViews>
    <sheetView tabSelected="1" zoomScale="70" zoomScaleNormal="70" workbookViewId="0">
      <selection activeCell="K21" sqref="K21"/>
    </sheetView>
  </sheetViews>
  <sheetFormatPr defaultRowHeight="12.75" x14ac:dyDescent="0.35"/>
  <cols>
    <col min="1" max="1" width="35.73046875" style="31" customWidth="1"/>
    <col min="2" max="16384" width="9.06640625" style="31"/>
  </cols>
  <sheetData>
    <row r="1" spans="1:18" s="1" customFormat="1" ht="13.15" x14ac:dyDescent="0.4">
      <c r="A1" s="2" t="s">
        <v>0</v>
      </c>
    </row>
    <row r="2" spans="1:18" ht="13.15" x14ac:dyDescent="0.4">
      <c r="A2" s="43" t="s">
        <v>39</v>
      </c>
    </row>
    <row r="3" spans="1:18" x14ac:dyDescent="0.35">
      <c r="A3" s="48" t="s">
        <v>173</v>
      </c>
    </row>
    <row r="4" spans="1:18" x14ac:dyDescent="0.35">
      <c r="A4" s="48"/>
    </row>
    <row r="5" spans="1:18" x14ac:dyDescent="0.35">
      <c r="A5" s="31" t="s">
        <v>40</v>
      </c>
    </row>
    <row r="6" spans="1:18" ht="41.25" customHeight="1" x14ac:dyDescent="0.35">
      <c r="A6" s="250"/>
      <c r="B6" s="251"/>
      <c r="C6" s="251"/>
      <c r="D6" s="251"/>
      <c r="E6" s="251"/>
      <c r="F6" s="251"/>
      <c r="G6" s="251"/>
      <c r="H6" s="251"/>
      <c r="I6" s="251"/>
      <c r="J6" s="251"/>
      <c r="K6" s="251"/>
      <c r="L6" s="251"/>
      <c r="M6" s="251"/>
      <c r="N6" s="251"/>
      <c r="O6" s="252"/>
    </row>
    <row r="8" spans="1:18" ht="13.5" thickBot="1" x14ac:dyDescent="0.45">
      <c r="A8" s="44" t="s">
        <v>41</v>
      </c>
      <c r="B8" s="45"/>
      <c r="C8" s="45"/>
      <c r="D8" s="45"/>
      <c r="E8" s="45"/>
      <c r="F8" s="45"/>
      <c r="G8" s="45"/>
      <c r="H8" s="45"/>
      <c r="I8" s="45"/>
      <c r="J8" s="45"/>
      <c r="K8" s="45"/>
      <c r="L8" s="45"/>
      <c r="M8" s="45"/>
      <c r="N8" s="45"/>
      <c r="O8" s="45"/>
    </row>
    <row r="9" spans="1:18" ht="13.9" x14ac:dyDescent="0.4">
      <c r="A9" s="135" t="s">
        <v>34</v>
      </c>
      <c r="B9" s="253"/>
      <c r="C9" s="253"/>
      <c r="D9" s="253"/>
      <c r="E9" s="253"/>
      <c r="F9" s="253"/>
      <c r="G9" s="253"/>
      <c r="H9" s="253"/>
      <c r="I9" s="253"/>
      <c r="J9" s="253"/>
      <c r="K9" s="253"/>
      <c r="L9" s="253"/>
      <c r="M9" s="253"/>
      <c r="N9" s="136"/>
      <c r="O9" s="137"/>
    </row>
    <row r="10" spans="1:18" ht="14.25" thickBot="1" x14ac:dyDescent="0.45">
      <c r="A10" s="138"/>
      <c r="B10" s="139"/>
      <c r="C10" s="139"/>
      <c r="D10" s="139"/>
      <c r="E10" s="139"/>
      <c r="F10" s="139"/>
      <c r="G10" s="139"/>
      <c r="H10" s="139"/>
      <c r="I10" s="139"/>
      <c r="J10" s="139"/>
      <c r="K10" s="139"/>
      <c r="L10" s="139"/>
      <c r="M10" s="139"/>
      <c r="N10" s="140"/>
      <c r="O10" s="33"/>
    </row>
    <row r="11" spans="1:18" ht="14.25" thickBot="1" x14ac:dyDescent="0.45">
      <c r="A11" s="254" t="s">
        <v>16</v>
      </c>
      <c r="B11" s="255"/>
      <c r="C11" s="255"/>
      <c r="D11" s="255"/>
      <c r="E11" s="255"/>
      <c r="F11" s="255"/>
      <c r="G11" s="255"/>
      <c r="H11" s="255"/>
      <c r="I11" s="255"/>
      <c r="J11" s="255"/>
      <c r="K11" s="255"/>
      <c r="L11" s="255"/>
      <c r="M11" s="255"/>
      <c r="N11" s="255"/>
      <c r="O11" s="256"/>
    </row>
    <row r="12" spans="1:18" ht="87.75" x14ac:dyDescent="0.35">
      <c r="A12" s="257"/>
      <c r="B12" s="141" t="s">
        <v>35</v>
      </c>
      <c r="C12" s="142"/>
      <c r="D12" s="141" t="s">
        <v>36</v>
      </c>
      <c r="E12" s="258"/>
      <c r="F12" s="258"/>
      <c r="G12" s="141" t="s">
        <v>37</v>
      </c>
      <c r="H12" s="258"/>
      <c r="I12" s="258"/>
      <c r="J12" s="141" t="s">
        <v>38</v>
      </c>
      <c r="K12" s="142"/>
      <c r="L12" s="142"/>
      <c r="M12" s="141" t="s">
        <v>22</v>
      </c>
      <c r="N12" s="259"/>
      <c r="O12" s="260"/>
    </row>
    <row r="13" spans="1:18" ht="13.9" x14ac:dyDescent="0.35">
      <c r="A13" s="246"/>
      <c r="B13" s="18" t="s">
        <v>23</v>
      </c>
      <c r="C13" s="18" t="s">
        <v>24</v>
      </c>
      <c r="D13" s="18" t="s">
        <v>23</v>
      </c>
      <c r="E13" s="18" t="s">
        <v>24</v>
      </c>
      <c r="F13" s="18" t="s">
        <v>25</v>
      </c>
      <c r="G13" s="18" t="s">
        <v>23</v>
      </c>
      <c r="H13" s="18" t="s">
        <v>24</v>
      </c>
      <c r="I13" s="18" t="s">
        <v>25</v>
      </c>
      <c r="J13" s="18" t="s">
        <v>23</v>
      </c>
      <c r="K13" s="18" t="s">
        <v>24</v>
      </c>
      <c r="L13" s="18" t="s">
        <v>25</v>
      </c>
      <c r="M13" s="18" t="s">
        <v>23</v>
      </c>
      <c r="N13" s="19" t="s">
        <v>24</v>
      </c>
      <c r="O13" s="20" t="s">
        <v>25</v>
      </c>
      <c r="P13" s="40"/>
      <c r="Q13" s="32"/>
      <c r="R13" s="33"/>
    </row>
    <row r="14" spans="1:18" ht="13.9" x14ac:dyDescent="0.4">
      <c r="A14" s="21" t="s">
        <v>12</v>
      </c>
      <c r="B14" s="22"/>
      <c r="C14" s="19" t="str">
        <f>IFERROR(B14/$B$14,"")</f>
        <v/>
      </c>
      <c r="D14" s="22"/>
      <c r="E14" s="19"/>
      <c r="F14" s="18"/>
      <c r="G14" s="22"/>
      <c r="H14" s="19"/>
      <c r="I14" s="23"/>
      <c r="J14" s="22"/>
      <c r="K14" s="19"/>
      <c r="L14" s="23"/>
      <c r="M14" s="22"/>
      <c r="N14" s="18"/>
      <c r="O14" s="20"/>
      <c r="P14" s="41"/>
      <c r="Q14" s="41"/>
      <c r="R14" s="41"/>
    </row>
    <row r="15" spans="1:18" ht="13.5" x14ac:dyDescent="0.35">
      <c r="A15" s="21" t="s">
        <v>26</v>
      </c>
      <c r="B15" s="22"/>
      <c r="C15" s="19" t="str">
        <f t="shared" ref="C15:C22" si="0">IFERROR(B15/$B$14,"")</f>
        <v/>
      </c>
      <c r="D15" s="22"/>
      <c r="E15" s="19" t="str">
        <f t="shared" ref="E15:E22" si="1">IFERROR(D15/$D$14,"")</f>
        <v/>
      </c>
      <c r="F15" s="23" t="str">
        <f t="shared" ref="F15:F22" si="2">IFERROR(E15-C15,"")</f>
        <v/>
      </c>
      <c r="G15" s="22"/>
      <c r="H15" s="19" t="str">
        <f t="shared" ref="H15:H22" si="3">IFERROR(G15/$G$14,"")</f>
        <v/>
      </c>
      <c r="I15" s="23" t="str">
        <f>IFERROR(H15-$H$14,"")</f>
        <v/>
      </c>
      <c r="J15" s="22"/>
      <c r="K15" s="19" t="str">
        <f t="shared" ref="K15:K22" si="4">IFERROR(J15/$J$14,"")</f>
        <v/>
      </c>
      <c r="L15" s="23" t="str">
        <f t="shared" ref="L15:L22" si="5">IFERROR(K15-$C15,"")</f>
        <v/>
      </c>
      <c r="M15" s="22"/>
      <c r="N15" s="19" t="str">
        <f t="shared" ref="N15:N22" si="6">IFERROR(M15/$M$14,"")</f>
        <v/>
      </c>
      <c r="O15" s="20" t="str">
        <f t="shared" ref="O15:O22" si="7">IFERROR(N15-$C15,"")</f>
        <v/>
      </c>
      <c r="P15" s="34"/>
      <c r="Q15" s="42"/>
      <c r="R15" s="42"/>
    </row>
    <row r="16" spans="1:18" ht="13.5" x14ac:dyDescent="0.35">
      <c r="A16" s="21" t="s">
        <v>27</v>
      </c>
      <c r="B16" s="22"/>
      <c r="C16" s="19" t="str">
        <f t="shared" si="0"/>
        <v/>
      </c>
      <c r="D16" s="22"/>
      <c r="E16" s="19" t="str">
        <f t="shared" si="1"/>
        <v/>
      </c>
      <c r="F16" s="23" t="str">
        <f t="shared" si="2"/>
        <v/>
      </c>
      <c r="G16" s="22"/>
      <c r="H16" s="19" t="str">
        <f>IFERROR(G16/$G$14,"")</f>
        <v/>
      </c>
      <c r="I16" s="23" t="str">
        <f>IFERROR(H16-$H$14,"")</f>
        <v/>
      </c>
      <c r="J16" s="22"/>
      <c r="K16" s="19" t="str">
        <f t="shared" si="4"/>
        <v/>
      </c>
      <c r="L16" s="23" t="str">
        <f t="shared" si="5"/>
        <v/>
      </c>
      <c r="M16" s="22"/>
      <c r="N16" s="19" t="str">
        <f t="shared" si="6"/>
        <v/>
      </c>
      <c r="O16" s="20" t="str">
        <f t="shared" si="7"/>
        <v/>
      </c>
      <c r="P16" s="35"/>
      <c r="Q16" s="36"/>
      <c r="R16" s="36"/>
    </row>
    <row r="17" spans="1:18" ht="13.5" x14ac:dyDescent="0.35">
      <c r="A17" s="21" t="s">
        <v>28</v>
      </c>
      <c r="B17" s="22"/>
      <c r="C17" s="19" t="str">
        <f t="shared" si="0"/>
        <v/>
      </c>
      <c r="D17" s="22"/>
      <c r="E17" s="19" t="str">
        <f t="shared" si="1"/>
        <v/>
      </c>
      <c r="F17" s="23" t="str">
        <f t="shared" si="2"/>
        <v/>
      </c>
      <c r="G17" s="22"/>
      <c r="H17" s="19" t="str">
        <f>IFERROR(G17/$G$14,"")</f>
        <v/>
      </c>
      <c r="I17" s="23" t="str">
        <f t="shared" ref="I17:I22" si="8">IFERROR(H17-$H$14,"")</f>
        <v/>
      </c>
      <c r="J17" s="22"/>
      <c r="K17" s="19" t="str">
        <f t="shared" si="4"/>
        <v/>
      </c>
      <c r="L17" s="23" t="str">
        <f t="shared" si="5"/>
        <v/>
      </c>
      <c r="M17" s="22"/>
      <c r="N17" s="19" t="str">
        <f t="shared" si="6"/>
        <v/>
      </c>
      <c r="O17" s="20" t="str">
        <f t="shared" si="7"/>
        <v/>
      </c>
      <c r="P17" s="38"/>
      <c r="Q17" s="36"/>
      <c r="R17" s="36"/>
    </row>
    <row r="18" spans="1:18" ht="13.5" x14ac:dyDescent="0.35">
      <c r="A18" s="21" t="s">
        <v>29</v>
      </c>
      <c r="B18" s="22"/>
      <c r="C18" s="19" t="str">
        <f t="shared" si="0"/>
        <v/>
      </c>
      <c r="D18" s="22"/>
      <c r="E18" s="19" t="str">
        <f t="shared" si="1"/>
        <v/>
      </c>
      <c r="F18" s="23" t="str">
        <f t="shared" si="2"/>
        <v/>
      </c>
      <c r="G18" s="22"/>
      <c r="H18" s="19" t="str">
        <f t="shared" si="3"/>
        <v/>
      </c>
      <c r="I18" s="23" t="str">
        <f t="shared" si="8"/>
        <v/>
      </c>
      <c r="J18" s="22"/>
      <c r="K18" s="19" t="str">
        <f t="shared" si="4"/>
        <v/>
      </c>
      <c r="L18" s="23" t="str">
        <f t="shared" si="5"/>
        <v/>
      </c>
      <c r="M18" s="22"/>
      <c r="N18" s="19" t="str">
        <f t="shared" si="6"/>
        <v/>
      </c>
      <c r="O18" s="20" t="str">
        <f t="shared" si="7"/>
        <v/>
      </c>
      <c r="P18" s="38"/>
      <c r="Q18" s="36"/>
      <c r="R18" s="36"/>
    </row>
    <row r="19" spans="1:18" ht="13.5" x14ac:dyDescent="0.35">
      <c r="A19" s="21" t="s">
        <v>30</v>
      </c>
      <c r="B19" s="22"/>
      <c r="C19" s="19" t="str">
        <f t="shared" si="0"/>
        <v/>
      </c>
      <c r="D19" s="22"/>
      <c r="E19" s="19" t="str">
        <f t="shared" si="1"/>
        <v/>
      </c>
      <c r="F19" s="23" t="str">
        <f t="shared" si="2"/>
        <v/>
      </c>
      <c r="G19" s="22"/>
      <c r="H19" s="19" t="str">
        <f t="shared" si="3"/>
        <v/>
      </c>
      <c r="I19" s="23" t="str">
        <f t="shared" si="8"/>
        <v/>
      </c>
      <c r="J19" s="22"/>
      <c r="K19" s="19" t="str">
        <f t="shared" si="4"/>
        <v/>
      </c>
      <c r="L19" s="23" t="str">
        <f t="shared" si="5"/>
        <v/>
      </c>
      <c r="M19" s="22"/>
      <c r="N19" s="19" t="str">
        <f t="shared" si="6"/>
        <v/>
      </c>
      <c r="O19" s="20" t="str">
        <f t="shared" si="7"/>
        <v/>
      </c>
      <c r="P19" s="38"/>
      <c r="Q19" s="36"/>
      <c r="R19" s="36"/>
    </row>
    <row r="20" spans="1:18" ht="13.5" x14ac:dyDescent="0.35">
      <c r="A20" s="21" t="s">
        <v>31</v>
      </c>
      <c r="B20" s="22"/>
      <c r="C20" s="19" t="str">
        <f t="shared" si="0"/>
        <v/>
      </c>
      <c r="D20" s="22"/>
      <c r="E20" s="19" t="str">
        <f t="shared" si="1"/>
        <v/>
      </c>
      <c r="F20" s="23" t="str">
        <f t="shared" si="2"/>
        <v/>
      </c>
      <c r="G20" s="22"/>
      <c r="H20" s="19" t="str">
        <f t="shared" si="3"/>
        <v/>
      </c>
      <c r="I20" s="23" t="str">
        <f t="shared" si="8"/>
        <v/>
      </c>
      <c r="J20" s="22"/>
      <c r="K20" s="19" t="str">
        <f t="shared" si="4"/>
        <v/>
      </c>
      <c r="L20" s="23" t="str">
        <f t="shared" si="5"/>
        <v/>
      </c>
      <c r="M20" s="22"/>
      <c r="N20" s="19" t="str">
        <f t="shared" si="6"/>
        <v/>
      </c>
      <c r="O20" s="20" t="str">
        <f t="shared" si="7"/>
        <v/>
      </c>
      <c r="P20" s="38"/>
      <c r="Q20" s="36"/>
      <c r="R20" s="36"/>
    </row>
    <row r="21" spans="1:18" ht="13.5" x14ac:dyDescent="0.35">
      <c r="A21" s="21" t="s">
        <v>32</v>
      </c>
      <c r="B21" s="22"/>
      <c r="C21" s="19" t="str">
        <f t="shared" si="0"/>
        <v/>
      </c>
      <c r="D21" s="22"/>
      <c r="E21" s="19" t="str">
        <f t="shared" si="1"/>
        <v/>
      </c>
      <c r="F21" s="23" t="str">
        <f t="shared" si="2"/>
        <v/>
      </c>
      <c r="G21" s="22"/>
      <c r="H21" s="19" t="str">
        <f t="shared" si="3"/>
        <v/>
      </c>
      <c r="I21" s="23" t="str">
        <f t="shared" si="8"/>
        <v/>
      </c>
      <c r="J21" s="22"/>
      <c r="K21" s="19" t="str">
        <f t="shared" si="4"/>
        <v/>
      </c>
      <c r="L21" s="23" t="str">
        <f t="shared" si="5"/>
        <v/>
      </c>
      <c r="M21" s="22"/>
      <c r="N21" s="19" t="str">
        <f t="shared" si="6"/>
        <v/>
      </c>
      <c r="O21" s="20" t="str">
        <f t="shared" si="7"/>
        <v/>
      </c>
      <c r="P21" s="38"/>
      <c r="Q21" s="36"/>
      <c r="R21" s="36"/>
    </row>
    <row r="22" spans="1:18" ht="13.9" thickBot="1" x14ac:dyDescent="0.4">
      <c r="A22" s="25" t="s">
        <v>33</v>
      </c>
      <c r="B22" s="26"/>
      <c r="C22" s="27" t="str">
        <f t="shared" si="0"/>
        <v/>
      </c>
      <c r="D22" s="26"/>
      <c r="E22" s="27" t="str">
        <f t="shared" si="1"/>
        <v/>
      </c>
      <c r="F22" s="28" t="str">
        <f t="shared" si="2"/>
        <v/>
      </c>
      <c r="G22" s="26"/>
      <c r="H22" s="27" t="str">
        <f t="shared" si="3"/>
        <v/>
      </c>
      <c r="I22" s="28" t="str">
        <f t="shared" si="8"/>
        <v/>
      </c>
      <c r="J22" s="26"/>
      <c r="K22" s="27" t="str">
        <f t="shared" si="4"/>
        <v/>
      </c>
      <c r="L22" s="28" t="str">
        <f t="shared" si="5"/>
        <v/>
      </c>
      <c r="M22" s="26"/>
      <c r="N22" s="27" t="str">
        <f t="shared" si="6"/>
        <v/>
      </c>
      <c r="O22" s="30" t="str">
        <f t="shared" si="7"/>
        <v/>
      </c>
      <c r="P22" s="38"/>
      <c r="Q22" s="36"/>
      <c r="R22" s="36"/>
    </row>
    <row r="23" spans="1:18" ht="13.5" x14ac:dyDescent="0.35">
      <c r="A23" s="37"/>
      <c r="B23" s="38"/>
      <c r="C23" s="36"/>
      <c r="D23" s="38"/>
      <c r="E23" s="36"/>
      <c r="F23" s="39"/>
      <c r="G23" s="38"/>
      <c r="H23" s="36"/>
      <c r="I23" s="39"/>
      <c r="J23" s="38"/>
      <c r="K23" s="36"/>
      <c r="L23" s="39"/>
      <c r="M23" s="38"/>
      <c r="N23" s="36"/>
      <c r="O23" s="36"/>
      <c r="P23" s="38"/>
      <c r="Q23" s="36"/>
      <c r="R23" s="36"/>
    </row>
    <row r="24" spans="1:18" ht="13.5" x14ac:dyDescent="0.35">
      <c r="A24" s="37"/>
      <c r="B24" s="38"/>
      <c r="C24" s="36"/>
      <c r="D24" s="38"/>
      <c r="E24" s="36"/>
      <c r="F24" s="39"/>
      <c r="G24" s="38"/>
      <c r="H24" s="36"/>
      <c r="I24" s="39"/>
      <c r="J24" s="38"/>
      <c r="K24" s="36"/>
      <c r="L24" s="39"/>
      <c r="M24" s="38"/>
      <c r="N24" s="36"/>
      <c r="O24" s="36"/>
      <c r="P24" s="38"/>
      <c r="Q24" s="36"/>
      <c r="R24" s="36"/>
    </row>
    <row r="25" spans="1:18" ht="13.15" x14ac:dyDescent="0.4">
      <c r="A25" s="44" t="s">
        <v>42</v>
      </c>
      <c r="B25" s="45"/>
      <c r="C25" s="45"/>
      <c r="D25" s="45"/>
      <c r="E25" s="45"/>
      <c r="F25" s="45"/>
      <c r="G25" s="45"/>
      <c r="H25" s="45"/>
      <c r="I25" s="45"/>
      <c r="J25" s="45"/>
      <c r="K25" s="45"/>
      <c r="L25" s="45"/>
      <c r="M25" s="45"/>
      <c r="N25" s="45"/>
      <c r="O25" s="45"/>
      <c r="P25" s="45"/>
      <c r="Q25" s="45"/>
      <c r="R25" s="45"/>
    </row>
    <row r="26" spans="1:18" ht="13.5" thickBot="1" x14ac:dyDescent="0.45">
      <c r="A26" s="46"/>
      <c r="B26" s="47"/>
      <c r="C26" s="47"/>
      <c r="D26" s="47"/>
      <c r="E26" s="47"/>
      <c r="F26" s="47"/>
      <c r="G26" s="47"/>
      <c r="H26" s="47"/>
      <c r="I26" s="47"/>
      <c r="J26" s="47"/>
      <c r="K26" s="47"/>
      <c r="L26" s="47"/>
      <c r="M26" s="47"/>
      <c r="N26" s="47"/>
      <c r="O26" s="47"/>
    </row>
    <row r="27" spans="1:18" ht="13.9" x14ac:dyDescent="0.4">
      <c r="A27" s="13" t="s">
        <v>15</v>
      </c>
      <c r="B27" s="242"/>
      <c r="C27" s="242"/>
      <c r="D27" s="242"/>
      <c r="E27" s="242"/>
      <c r="F27" s="242"/>
      <c r="G27" s="242"/>
      <c r="H27" s="242"/>
      <c r="I27" s="242"/>
      <c r="J27" s="242"/>
      <c r="K27" s="242"/>
      <c r="L27" s="242"/>
      <c r="M27" s="242"/>
      <c r="N27" s="242"/>
      <c r="O27" s="242"/>
      <c r="P27" s="242"/>
      <c r="Q27" s="14"/>
      <c r="R27" s="15"/>
    </row>
    <row r="28" spans="1:18" ht="13.9" x14ac:dyDescent="0.4">
      <c r="A28" s="243" t="s">
        <v>16</v>
      </c>
      <c r="B28" s="244"/>
      <c r="C28" s="244"/>
      <c r="D28" s="244"/>
      <c r="E28" s="244"/>
      <c r="F28" s="244"/>
      <c r="G28" s="244"/>
      <c r="H28" s="244"/>
      <c r="I28" s="244"/>
      <c r="J28" s="244"/>
      <c r="K28" s="244"/>
      <c r="L28" s="244"/>
      <c r="M28" s="244"/>
      <c r="N28" s="244"/>
      <c r="O28" s="244"/>
      <c r="P28" s="244"/>
      <c r="Q28" s="244"/>
      <c r="R28" s="245"/>
    </row>
    <row r="29" spans="1:18" ht="87.75" x14ac:dyDescent="0.35">
      <c r="A29" s="246"/>
      <c r="B29" s="16" t="s">
        <v>17</v>
      </c>
      <c r="C29" s="17"/>
      <c r="D29" s="16" t="s">
        <v>18</v>
      </c>
      <c r="E29" s="247"/>
      <c r="F29" s="247"/>
      <c r="G29" s="16" t="s">
        <v>19</v>
      </c>
      <c r="H29" s="247"/>
      <c r="I29" s="247"/>
      <c r="J29" s="16" t="s">
        <v>20</v>
      </c>
      <c r="K29" s="247"/>
      <c r="L29" s="247"/>
      <c r="M29" s="16" t="s">
        <v>21</v>
      </c>
      <c r="N29" s="248"/>
      <c r="O29" s="248"/>
      <c r="P29" s="16" t="s">
        <v>22</v>
      </c>
      <c r="Q29" s="248"/>
      <c r="R29" s="249"/>
    </row>
    <row r="30" spans="1:18" ht="13.5" x14ac:dyDescent="0.35">
      <c r="A30" s="246"/>
      <c r="B30" s="18" t="s">
        <v>23</v>
      </c>
      <c r="C30" s="18" t="s">
        <v>24</v>
      </c>
      <c r="D30" s="18" t="s">
        <v>23</v>
      </c>
      <c r="E30" s="18" t="s">
        <v>24</v>
      </c>
      <c r="F30" s="18" t="s">
        <v>25</v>
      </c>
      <c r="G30" s="18" t="s">
        <v>23</v>
      </c>
      <c r="H30" s="18" t="s">
        <v>24</v>
      </c>
      <c r="I30" s="18" t="s">
        <v>25</v>
      </c>
      <c r="J30" s="18" t="s">
        <v>23</v>
      </c>
      <c r="K30" s="18" t="s">
        <v>24</v>
      </c>
      <c r="L30" s="18" t="s">
        <v>25</v>
      </c>
      <c r="M30" s="18" t="s">
        <v>23</v>
      </c>
      <c r="N30" s="19" t="s">
        <v>24</v>
      </c>
      <c r="O30" s="19" t="s">
        <v>25</v>
      </c>
      <c r="P30" s="18" t="s">
        <v>23</v>
      </c>
      <c r="Q30" s="19" t="s">
        <v>24</v>
      </c>
      <c r="R30" s="20" t="s">
        <v>25</v>
      </c>
    </row>
    <row r="31" spans="1:18" ht="13.5" x14ac:dyDescent="0.35">
      <c r="A31" s="21" t="s">
        <v>12</v>
      </c>
      <c r="B31" s="22"/>
      <c r="C31" s="19" t="str">
        <f t="shared" ref="C31:C39" si="9">IFERROR(B31/$B$31,"")</f>
        <v/>
      </c>
      <c r="D31" s="22"/>
      <c r="E31" s="19"/>
      <c r="F31" s="18"/>
      <c r="G31" s="22"/>
      <c r="H31" s="19" t="str">
        <f t="shared" ref="H31:H39" si="10">IFERROR(G31/$G$31,"")</f>
        <v/>
      </c>
      <c r="I31" s="23"/>
      <c r="J31" s="22"/>
      <c r="K31" s="19"/>
      <c r="L31" s="23"/>
      <c r="M31" s="22"/>
      <c r="N31" s="18"/>
      <c r="O31" s="19"/>
      <c r="P31" s="22"/>
      <c r="Q31" s="24"/>
      <c r="R31" s="20"/>
    </row>
    <row r="32" spans="1:18" ht="13.5" x14ac:dyDescent="0.35">
      <c r="A32" s="21" t="s">
        <v>26</v>
      </c>
      <c r="B32" s="22"/>
      <c r="C32" s="19" t="str">
        <f t="shared" si="9"/>
        <v/>
      </c>
      <c r="D32" s="22"/>
      <c r="E32" s="19" t="str">
        <f t="shared" ref="E32:E39" si="11">IFERROR(D32/$D$31,"")</f>
        <v/>
      </c>
      <c r="F32" s="23" t="str">
        <f t="shared" ref="F32:F39" si="12">IFERROR(E32-C32,"")</f>
        <v/>
      </c>
      <c r="G32" s="22"/>
      <c r="H32" s="19" t="str">
        <f t="shared" si="10"/>
        <v/>
      </c>
      <c r="I32" s="23" t="str">
        <f t="shared" ref="I32:I39" si="13">IFERROR(H32-$H$31,"")</f>
        <v/>
      </c>
      <c r="J32" s="22"/>
      <c r="K32" s="19" t="str">
        <f t="shared" ref="K32:K39" si="14">IFERROR(J32/$J$31,"")</f>
        <v/>
      </c>
      <c r="L32" s="23" t="str">
        <f t="shared" ref="L32:L39" si="15">IFERROR(K32-$C32,"")</f>
        <v/>
      </c>
      <c r="M32" s="22"/>
      <c r="N32" s="19" t="str">
        <f t="shared" ref="N32:N39" si="16">IFERROR(M32/$M$31,"")</f>
        <v/>
      </c>
      <c r="O32" s="19" t="str">
        <f t="shared" ref="O32:O39" si="17">IFERROR(N32-$C32,"")</f>
        <v/>
      </c>
      <c r="P32" s="22"/>
      <c r="Q32" s="24" t="str">
        <f t="shared" ref="Q32:Q39" si="18">IFERROR(P32/$P$31,"")</f>
        <v/>
      </c>
      <c r="R32" s="20" t="str">
        <f t="shared" ref="R32:R39" si="19">IFERROR(Q32-$C32,"")</f>
        <v/>
      </c>
    </row>
    <row r="33" spans="1:18" ht="13.5" x14ac:dyDescent="0.35">
      <c r="A33" s="21" t="s">
        <v>27</v>
      </c>
      <c r="B33" s="22"/>
      <c r="C33" s="19" t="str">
        <f t="shared" si="9"/>
        <v/>
      </c>
      <c r="D33" s="22"/>
      <c r="E33" s="19" t="str">
        <f t="shared" si="11"/>
        <v/>
      </c>
      <c r="F33" s="23" t="str">
        <f t="shared" si="12"/>
        <v/>
      </c>
      <c r="G33" s="22"/>
      <c r="H33" s="19" t="str">
        <f t="shared" si="10"/>
        <v/>
      </c>
      <c r="I33" s="23" t="str">
        <f t="shared" si="13"/>
        <v/>
      </c>
      <c r="J33" s="22"/>
      <c r="K33" s="19" t="str">
        <f t="shared" si="14"/>
        <v/>
      </c>
      <c r="L33" s="23" t="str">
        <f t="shared" si="15"/>
        <v/>
      </c>
      <c r="M33" s="22"/>
      <c r="N33" s="19" t="str">
        <f t="shared" si="16"/>
        <v/>
      </c>
      <c r="O33" s="19" t="str">
        <f t="shared" si="17"/>
        <v/>
      </c>
      <c r="P33" s="22"/>
      <c r="Q33" s="24" t="str">
        <f t="shared" si="18"/>
        <v/>
      </c>
      <c r="R33" s="20" t="str">
        <f t="shared" si="19"/>
        <v/>
      </c>
    </row>
    <row r="34" spans="1:18" ht="13.5" x14ac:dyDescent="0.35">
      <c r="A34" s="21" t="s">
        <v>28</v>
      </c>
      <c r="B34" s="22"/>
      <c r="C34" s="19" t="str">
        <f t="shared" si="9"/>
        <v/>
      </c>
      <c r="D34" s="22"/>
      <c r="E34" s="19" t="str">
        <f t="shared" si="11"/>
        <v/>
      </c>
      <c r="F34" s="23" t="str">
        <f t="shared" si="12"/>
        <v/>
      </c>
      <c r="G34" s="22"/>
      <c r="H34" s="19" t="str">
        <f t="shared" si="10"/>
        <v/>
      </c>
      <c r="I34" s="23" t="str">
        <f t="shared" si="13"/>
        <v/>
      </c>
      <c r="J34" s="22"/>
      <c r="K34" s="19" t="str">
        <f t="shared" si="14"/>
        <v/>
      </c>
      <c r="L34" s="23" t="str">
        <f t="shared" si="15"/>
        <v/>
      </c>
      <c r="M34" s="22"/>
      <c r="N34" s="19" t="str">
        <f t="shared" si="16"/>
        <v/>
      </c>
      <c r="O34" s="19" t="str">
        <f t="shared" si="17"/>
        <v/>
      </c>
      <c r="P34" s="22"/>
      <c r="Q34" s="24" t="str">
        <f t="shared" si="18"/>
        <v/>
      </c>
      <c r="R34" s="20" t="str">
        <f t="shared" si="19"/>
        <v/>
      </c>
    </row>
    <row r="35" spans="1:18" ht="13.5" x14ac:dyDescent="0.35">
      <c r="A35" s="21" t="s">
        <v>29</v>
      </c>
      <c r="B35" s="22"/>
      <c r="C35" s="19" t="str">
        <f t="shared" si="9"/>
        <v/>
      </c>
      <c r="D35" s="22"/>
      <c r="E35" s="19" t="str">
        <f t="shared" si="11"/>
        <v/>
      </c>
      <c r="F35" s="23" t="str">
        <f t="shared" si="12"/>
        <v/>
      </c>
      <c r="G35" s="22"/>
      <c r="H35" s="19" t="str">
        <f t="shared" si="10"/>
        <v/>
      </c>
      <c r="I35" s="23" t="str">
        <f t="shared" si="13"/>
        <v/>
      </c>
      <c r="J35" s="22"/>
      <c r="K35" s="19" t="str">
        <f t="shared" si="14"/>
        <v/>
      </c>
      <c r="L35" s="23" t="str">
        <f t="shared" si="15"/>
        <v/>
      </c>
      <c r="M35" s="22"/>
      <c r="N35" s="19" t="str">
        <f t="shared" si="16"/>
        <v/>
      </c>
      <c r="O35" s="19" t="str">
        <f t="shared" si="17"/>
        <v/>
      </c>
      <c r="P35" s="22"/>
      <c r="Q35" s="24" t="str">
        <f t="shared" si="18"/>
        <v/>
      </c>
      <c r="R35" s="20" t="str">
        <f t="shared" si="19"/>
        <v/>
      </c>
    </row>
    <row r="36" spans="1:18" ht="13.5" x14ac:dyDescent="0.35">
      <c r="A36" s="21" t="s">
        <v>30</v>
      </c>
      <c r="B36" s="22"/>
      <c r="C36" s="19" t="str">
        <f t="shared" si="9"/>
        <v/>
      </c>
      <c r="D36" s="22"/>
      <c r="E36" s="19" t="str">
        <f t="shared" si="11"/>
        <v/>
      </c>
      <c r="F36" s="23" t="str">
        <f t="shared" si="12"/>
        <v/>
      </c>
      <c r="G36" s="22"/>
      <c r="H36" s="19" t="str">
        <f t="shared" si="10"/>
        <v/>
      </c>
      <c r="I36" s="23" t="str">
        <f t="shared" si="13"/>
        <v/>
      </c>
      <c r="J36" s="22"/>
      <c r="K36" s="19" t="str">
        <f t="shared" si="14"/>
        <v/>
      </c>
      <c r="L36" s="23" t="str">
        <f t="shared" si="15"/>
        <v/>
      </c>
      <c r="M36" s="22"/>
      <c r="N36" s="19" t="str">
        <f t="shared" si="16"/>
        <v/>
      </c>
      <c r="O36" s="19" t="str">
        <f t="shared" si="17"/>
        <v/>
      </c>
      <c r="P36" s="22"/>
      <c r="Q36" s="24" t="str">
        <f t="shared" si="18"/>
        <v/>
      </c>
      <c r="R36" s="20" t="str">
        <f t="shared" si="19"/>
        <v/>
      </c>
    </row>
    <row r="37" spans="1:18" ht="13.5" x14ac:dyDescent="0.35">
      <c r="A37" s="21" t="s">
        <v>31</v>
      </c>
      <c r="B37" s="22"/>
      <c r="C37" s="19" t="str">
        <f t="shared" si="9"/>
        <v/>
      </c>
      <c r="D37" s="22"/>
      <c r="E37" s="19" t="str">
        <f t="shared" si="11"/>
        <v/>
      </c>
      <c r="F37" s="23" t="str">
        <f t="shared" si="12"/>
        <v/>
      </c>
      <c r="G37" s="22"/>
      <c r="H37" s="19" t="str">
        <f t="shared" si="10"/>
        <v/>
      </c>
      <c r="I37" s="23" t="str">
        <f t="shared" si="13"/>
        <v/>
      </c>
      <c r="J37" s="22"/>
      <c r="K37" s="19" t="str">
        <f t="shared" si="14"/>
        <v/>
      </c>
      <c r="L37" s="23" t="str">
        <f t="shared" si="15"/>
        <v/>
      </c>
      <c r="M37" s="22"/>
      <c r="N37" s="19" t="str">
        <f t="shared" si="16"/>
        <v/>
      </c>
      <c r="O37" s="19" t="str">
        <f t="shared" si="17"/>
        <v/>
      </c>
      <c r="P37" s="22"/>
      <c r="Q37" s="24" t="str">
        <f t="shared" si="18"/>
        <v/>
      </c>
      <c r="R37" s="20" t="str">
        <f t="shared" si="19"/>
        <v/>
      </c>
    </row>
    <row r="38" spans="1:18" ht="13.5" x14ac:dyDescent="0.35">
      <c r="A38" s="62" t="s">
        <v>32</v>
      </c>
      <c r="B38" s="63"/>
      <c r="C38" s="64" t="str">
        <f t="shared" si="9"/>
        <v/>
      </c>
      <c r="D38" s="63"/>
      <c r="E38" s="64" t="str">
        <f t="shared" si="11"/>
        <v/>
      </c>
      <c r="F38" s="65" t="str">
        <f t="shared" si="12"/>
        <v/>
      </c>
      <c r="G38" s="63"/>
      <c r="H38" s="64" t="str">
        <f t="shared" si="10"/>
        <v/>
      </c>
      <c r="I38" s="65" t="str">
        <f t="shared" si="13"/>
        <v/>
      </c>
      <c r="J38" s="63"/>
      <c r="K38" s="64" t="str">
        <f t="shared" si="14"/>
        <v/>
      </c>
      <c r="L38" s="65" t="str">
        <f t="shared" si="15"/>
        <v/>
      </c>
      <c r="M38" s="63"/>
      <c r="N38" s="64" t="str">
        <f t="shared" si="16"/>
        <v/>
      </c>
      <c r="O38" s="64" t="str">
        <f t="shared" si="17"/>
        <v/>
      </c>
      <c r="P38" s="63"/>
      <c r="Q38" s="66" t="str">
        <f t="shared" si="18"/>
        <v/>
      </c>
      <c r="R38" s="67" t="str">
        <f t="shared" si="19"/>
        <v/>
      </c>
    </row>
    <row r="39" spans="1:18" ht="13.9" thickBot="1" x14ac:dyDescent="0.4">
      <c r="A39" s="25" t="s">
        <v>33</v>
      </c>
      <c r="B39" s="26"/>
      <c r="C39" s="27" t="str">
        <f t="shared" si="9"/>
        <v/>
      </c>
      <c r="D39" s="26"/>
      <c r="E39" s="27" t="str">
        <f t="shared" si="11"/>
        <v/>
      </c>
      <c r="F39" s="28" t="str">
        <f t="shared" si="12"/>
        <v/>
      </c>
      <c r="G39" s="26"/>
      <c r="H39" s="19" t="str">
        <f t="shared" si="10"/>
        <v/>
      </c>
      <c r="I39" s="23" t="str">
        <f t="shared" si="13"/>
        <v/>
      </c>
      <c r="J39" s="26"/>
      <c r="K39" s="27" t="str">
        <f t="shared" si="14"/>
        <v/>
      </c>
      <c r="L39" s="28" t="str">
        <f t="shared" si="15"/>
        <v/>
      </c>
      <c r="M39" s="26"/>
      <c r="N39" s="27" t="str">
        <f t="shared" si="16"/>
        <v/>
      </c>
      <c r="O39" s="27" t="str">
        <f t="shared" si="17"/>
        <v/>
      </c>
      <c r="P39" s="26"/>
      <c r="Q39" s="29" t="str">
        <f t="shared" si="18"/>
        <v/>
      </c>
      <c r="R39" s="30" t="str">
        <f t="shared" si="19"/>
        <v/>
      </c>
    </row>
  </sheetData>
  <mergeCells count="15">
    <mergeCell ref="A6:O6"/>
    <mergeCell ref="B9:M9"/>
    <mergeCell ref="A11:O11"/>
    <mergeCell ref="A12:A13"/>
    <mergeCell ref="E12:F12"/>
    <mergeCell ref="H12:I12"/>
    <mergeCell ref="N12:O12"/>
    <mergeCell ref="B27:P27"/>
    <mergeCell ref="A28:R28"/>
    <mergeCell ref="A29:A30"/>
    <mergeCell ref="E29:F29"/>
    <mergeCell ref="H29:I29"/>
    <mergeCell ref="K29:L29"/>
    <mergeCell ref="N29:O29"/>
    <mergeCell ref="Q29:R29"/>
  </mergeCells>
  <conditionalFormatting sqref="L23:L24">
    <cfRule type="cellIs" dxfId="15" priority="15" operator="greaterThan">
      <formula>0.01</formula>
    </cfRule>
    <cfRule type="cellIs" dxfId="14" priority="16" operator="greaterThan">
      <formula>1</formula>
    </cfRule>
  </conditionalFormatting>
  <conditionalFormatting sqref="O23:O24">
    <cfRule type="cellIs" dxfId="13" priority="14" operator="greaterThan">
      <formula>0.01</formula>
    </cfRule>
  </conditionalFormatting>
  <conditionalFormatting sqref="R18:R24">
    <cfRule type="cellIs" dxfId="12" priority="13" operator="greaterThan">
      <formula>0.01</formula>
    </cfRule>
  </conditionalFormatting>
  <conditionalFormatting sqref="I23:I24">
    <cfRule type="cellIs" dxfId="11" priority="11" operator="greaterThan">
      <formula>0.01</formula>
    </cfRule>
    <cfRule type="cellIs" dxfId="10" priority="12" operator="greaterThan">
      <formula>1</formula>
    </cfRule>
  </conditionalFormatting>
  <conditionalFormatting sqref="I15:I22">
    <cfRule type="cellIs" dxfId="9" priority="10" operator="greaterThan">
      <formula>0.01</formula>
    </cfRule>
  </conditionalFormatting>
  <conditionalFormatting sqref="L15:L22">
    <cfRule type="cellIs" dxfId="8" priority="8" operator="greaterThan">
      <formula>0.01</formula>
    </cfRule>
    <cfRule type="cellIs" dxfId="7" priority="9" operator="greaterThan">
      <formula>1</formula>
    </cfRule>
  </conditionalFormatting>
  <conditionalFormatting sqref="O15:O22">
    <cfRule type="cellIs" dxfId="6" priority="7" operator="greaterThan">
      <formula>0.01</formula>
    </cfRule>
  </conditionalFormatting>
  <conditionalFormatting sqref="L32:L39">
    <cfRule type="cellIs" dxfId="5" priority="5" operator="greaterThan">
      <formula>0.01</formula>
    </cfRule>
    <cfRule type="cellIs" dxfId="4" priority="6" operator="greaterThan">
      <formula>1</formula>
    </cfRule>
  </conditionalFormatting>
  <conditionalFormatting sqref="O32:O39">
    <cfRule type="cellIs" dxfId="3" priority="4" operator="greaterThan">
      <formula>0.01</formula>
    </cfRule>
  </conditionalFormatting>
  <conditionalFormatting sqref="R32:R39">
    <cfRule type="cellIs" dxfId="2" priority="3" operator="greaterThan">
      <formula>0.01</formula>
    </cfRule>
  </conditionalFormatting>
  <conditionalFormatting sqref="I32:I39">
    <cfRule type="cellIs" dxfId="1" priority="1" operator="greaterThan">
      <formula>0.01</formula>
    </cfRule>
    <cfRule type="cellIs" dxfId="0" priority="2" operator="greaterThan">
      <formula>1</formula>
    </cfRule>
  </conditionalFormatting>
  <pageMargins left="0.7" right="0.7" top="0.75" bottom="0.75" header="0.3" footer="0.3"/>
  <pageSetup scale="4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Capitalized Operating Reserve</vt:lpstr>
      <vt:lpstr>Timeline</vt:lpstr>
      <vt:lpstr>Homekey Self-Score</vt:lpstr>
      <vt:lpstr>Team Experience</vt:lpstr>
      <vt:lpstr>Systems Outcomes</vt:lpstr>
      <vt:lpstr>'Capitalized Operating Reserve'!Print_Area</vt:lpstr>
      <vt:lpstr>'Homekey Self-Score'!Print_Area</vt:lpstr>
      <vt:lpstr>'Systems Outcomes'!Print_Area</vt:lpstr>
      <vt:lpstr>'Team Experience'!Print_Area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Mun, Christina</dc:creator>
  <cp:lastModifiedBy>Mun, Christina</cp:lastModifiedBy>
  <cp:lastPrinted>2021-10-19T00:05:56Z</cp:lastPrinted>
  <dcterms:created xsi:type="dcterms:W3CDTF">2021-10-15T02:57:24Z</dcterms:created>
  <dcterms:modified xsi:type="dcterms:W3CDTF">2021-10-19T02:48:02Z</dcterms:modified>
</cp:coreProperties>
</file>